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a.user\Desktop\เกษียณ64\"/>
    </mc:Choice>
  </mc:AlternateContent>
  <xr:revisionPtr revIDLastSave="0" documentId="13_ncr:1_{3F94326B-324D-4846-AFD9-26BB83C0D373}" xr6:coauthVersionLast="46" xr6:coauthVersionMax="46" xr10:uidLastSave="{00000000-0000-0000-0000-000000000000}"/>
  <bookViews>
    <workbookView xWindow="-108" yWindow="-108" windowWidth="23256" windowHeight="12600" tabRatio="817" activeTab="1" xr2:uid="{00000000-000D-0000-FFFF-FFFF00000000}"/>
  </bookViews>
  <sheets>
    <sheet name="วิธีกรอกข้อมูล" sheetId="9" r:id="rId1"/>
    <sheet name="สพฐ.คปร.1" sheetId="1" r:id="rId2"/>
    <sheet name="สพฐ.คปร.2" sheetId="2" r:id="rId3"/>
    <sheet name="สพฐ.คปร.3" sheetId="4" state="hidden" r:id="rId4"/>
    <sheet name="สพฐ.คปร.4(1)" sheetId="12" r:id="rId5"/>
    <sheet name="สพฐ.คปร.4(2)" sheetId="11" r:id="rId6"/>
    <sheet name="สพฐ.คปร.1(ตย.)" sheetId="16" r:id="rId7"/>
    <sheet name="สพฐ.คปร.2(ตย.)" sheetId="17" r:id="rId8"/>
    <sheet name="สพฐ.คปร.4(1)(ตย.)" sheetId="18" r:id="rId9"/>
    <sheet name="สพฐ.คปร.4(2)(ตย.)" sheetId="19" r:id="rId10"/>
    <sheet name="i" sheetId="10" state="hidden" r:id="rId11"/>
    <sheet name="T" sheetId="21" state="hidden" r:id="rId12"/>
    <sheet name="4(2)" sheetId="20" state="hidden" r:id="rId13"/>
    <sheet name="5(2)" sheetId="22" state="hidden" r:id="rId14"/>
  </sheets>
  <definedNames>
    <definedName name="_xlnm._FilterDatabase" localSheetId="10" hidden="1">i!$B$185:$O$247</definedName>
    <definedName name="_xlnm.Print_Area" localSheetId="1">สพฐ.คปร.1!$A$1:$O$47</definedName>
    <definedName name="_xlnm.Print_Area" localSheetId="6">'สพฐ.คปร.1(ตย.)'!$A$1:$O$47</definedName>
    <definedName name="_xlnm.Print_Area" localSheetId="2">สพฐ.คปร.2!$A$1:$K$24</definedName>
    <definedName name="_xlnm.Print_Area" localSheetId="7">'สพฐ.คปร.2(ตย.)'!$A$1:$K$24</definedName>
    <definedName name="_xlnm.Print_Area" localSheetId="3">สพฐ.คปร.3!$A$1:$F$23</definedName>
    <definedName name="_xlnm.Print_Area" localSheetId="4">'สพฐ.คปร.4(1)'!$A$1:$M$19</definedName>
    <definedName name="_xlnm.Print_Area" localSheetId="8">'สพฐ.คปร.4(1)(ตย.)'!$A$1:$M$19</definedName>
    <definedName name="_xlnm.Print_Area" localSheetId="5">'สพฐ.คปร.4(2)'!$A$1:$K$17</definedName>
    <definedName name="_xlnm.Print_Area" localSheetId="9">'สพฐ.คปร.4(2)(ตย.)'!$A$1:$K$24</definedName>
    <definedName name="กลุ่มพรก">i!$Y$2:$Y$4</definedName>
    <definedName name="กลุ่มสพท">i!$V$2:$V$12</definedName>
    <definedName name="ค่าตอบแทน">i!$Z$2:$Z$4</definedName>
    <definedName name="ต38ค">i!$W$2:$W$15</definedName>
    <definedName name="ตำแหน่ง">i!$S$2:$S$20</definedName>
    <definedName name="ร38ค">i!$X$2:$X$12</definedName>
    <definedName name="วิทย">i!$T$2:$T$7</definedName>
    <definedName name="สพท">i!$B$2:$B$247</definedName>
    <definedName name="อันระ">i!$U$2:$U$17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J29" i="1"/>
  <c r="K29" i="1"/>
  <c r="N29" i="1"/>
  <c r="G32" i="1"/>
  <c r="H32" i="1"/>
  <c r="J32" i="1"/>
  <c r="K32" i="1"/>
  <c r="N32" i="1"/>
  <c r="I41" i="16"/>
  <c r="G41" i="16"/>
  <c r="G28" i="16"/>
  <c r="I28" i="16"/>
  <c r="N28" i="1"/>
  <c r="K28" i="1"/>
  <c r="J28" i="1"/>
  <c r="H28" i="1"/>
  <c r="G28" i="1"/>
  <c r="F31" i="1"/>
  <c r="AF10" i="22" s="1"/>
  <c r="F30" i="1"/>
  <c r="AE10" i="22" s="1"/>
  <c r="F28" i="1"/>
  <c r="F29" i="1" l="1"/>
  <c r="I28" i="1"/>
  <c r="L28" i="1" s="1"/>
  <c r="M28" i="1" s="1"/>
  <c r="I31" i="16"/>
  <c r="L31" i="16" s="1"/>
  <c r="M31" i="16" s="1"/>
  <c r="I30" i="16"/>
  <c r="L30" i="16" s="1"/>
  <c r="M30" i="16" s="1"/>
  <c r="I31" i="1"/>
  <c r="L31" i="1" s="1"/>
  <c r="S10" i="22" s="1"/>
  <c r="AT10" i="22" s="1"/>
  <c r="I30" i="1"/>
  <c r="C11" i="22"/>
  <c r="C12" i="22"/>
  <c r="C13" i="22"/>
  <c r="C14" i="22"/>
  <c r="C15" i="22"/>
  <c r="C16" i="22"/>
  <c r="C17" i="22"/>
  <c r="C18" i="22"/>
  <c r="C19" i="22"/>
  <c r="C10" i="22"/>
  <c r="B11" i="22"/>
  <c r="B12" i="22"/>
  <c r="B13" i="22"/>
  <c r="B14" i="22"/>
  <c r="B15" i="22"/>
  <c r="B16" i="22"/>
  <c r="B17" i="22"/>
  <c r="B18" i="22"/>
  <c r="B19" i="22"/>
  <c r="B10" i="22"/>
  <c r="A16" i="22"/>
  <c r="A17" i="22"/>
  <c r="A18" i="22"/>
  <c r="A19" i="22"/>
  <c r="A11" i="22"/>
  <c r="A12" i="22"/>
  <c r="A13" i="22"/>
  <c r="A14" i="22"/>
  <c r="A15" i="22"/>
  <c r="A10" i="22"/>
  <c r="R3" i="21"/>
  <c r="AP3" i="21" s="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AF3" i="21"/>
  <c r="AG3" i="21"/>
  <c r="AH3" i="21"/>
  <c r="AI3" i="21"/>
  <c r="AJ3" i="21"/>
  <c r="AK3" i="21"/>
  <c r="AS3" i="21" s="1"/>
  <c r="AL3" i="21"/>
  <c r="AR3" i="21" s="1"/>
  <c r="AM3" i="21"/>
  <c r="AN3" i="21"/>
  <c r="Q3" i="21"/>
  <c r="AU3" i="21" s="1"/>
  <c r="M3" i="21"/>
  <c r="J9" i="20" s="1"/>
  <c r="W9" i="20" s="1"/>
  <c r="N3" i="21"/>
  <c r="O3" i="21"/>
  <c r="P3" i="21"/>
  <c r="C3" i="21"/>
  <c r="D3" i="21"/>
  <c r="F9" i="20" s="1"/>
  <c r="S9" i="20" s="1"/>
  <c r="E3" i="21"/>
  <c r="F3" i="21"/>
  <c r="G3" i="21"/>
  <c r="H3" i="21"/>
  <c r="G9" i="20" s="1"/>
  <c r="I3" i="21"/>
  <c r="J3" i="21"/>
  <c r="K3" i="21"/>
  <c r="L3" i="21"/>
  <c r="H9" i="20" s="1"/>
  <c r="B3" i="21"/>
  <c r="E9" i="20" s="1"/>
  <c r="L30" i="1" l="1"/>
  <c r="L29" i="1" s="1"/>
  <c r="I29" i="1"/>
  <c r="M31" i="1"/>
  <c r="P9" i="20"/>
  <c r="AC9" i="20" s="1"/>
  <c r="AT3" i="21"/>
  <c r="R9" i="20"/>
  <c r="AO3" i="21"/>
  <c r="C9" i="20"/>
  <c r="I11" i="19"/>
  <c r="G11" i="19"/>
  <c r="G19" i="19" s="1"/>
  <c r="F11" i="19"/>
  <c r="F19" i="19" s="1"/>
  <c r="E11" i="19"/>
  <c r="E19" i="19" s="1"/>
  <c r="D11" i="19"/>
  <c r="D19" i="19" s="1"/>
  <c r="B11" i="19"/>
  <c r="C11" i="19" s="1"/>
  <c r="C19" i="19" s="1"/>
  <c r="A6" i="17"/>
  <c r="A7" i="18" s="1"/>
  <c r="A5" i="17"/>
  <c r="A6" i="19" s="1"/>
  <c r="A11" i="19" s="1"/>
  <c r="I19" i="19"/>
  <c r="K28" i="16"/>
  <c r="J28" i="16"/>
  <c r="J41" i="16" s="1"/>
  <c r="H28" i="16"/>
  <c r="H41" i="16" s="1"/>
  <c r="F28" i="16"/>
  <c r="F41" i="16" s="1"/>
  <c r="M40" i="16"/>
  <c r="I40" i="16"/>
  <c r="L40" i="16" s="1"/>
  <c r="I39" i="16"/>
  <c r="I38" i="16"/>
  <c r="L38" i="16" s="1"/>
  <c r="M38" i="16" s="1"/>
  <c r="I37" i="16"/>
  <c r="L37" i="16" s="1"/>
  <c r="M37" i="16" s="1"/>
  <c r="I36" i="16"/>
  <c r="L36" i="16" s="1"/>
  <c r="M36" i="16" s="1"/>
  <c r="I35" i="16"/>
  <c r="L35" i="16" s="1"/>
  <c r="M35" i="16" s="1"/>
  <c r="I34" i="16"/>
  <c r="L34" i="16" s="1"/>
  <c r="M34" i="16" s="1"/>
  <c r="I33" i="16"/>
  <c r="L33" i="16" s="1"/>
  <c r="M33" i="16" s="1"/>
  <c r="N28" i="16"/>
  <c r="N41" i="16" s="1"/>
  <c r="I27" i="16"/>
  <c r="L27" i="16" s="1"/>
  <c r="I25" i="16"/>
  <c r="L25" i="16" s="1"/>
  <c r="I24" i="16"/>
  <c r="L24" i="16" s="1"/>
  <c r="I23" i="16"/>
  <c r="L23" i="16" s="1"/>
  <c r="M23" i="16" s="1"/>
  <c r="I22" i="16"/>
  <c r="L22" i="16" s="1"/>
  <c r="I11" i="11"/>
  <c r="E11" i="11"/>
  <c r="F11" i="11"/>
  <c r="G11" i="11"/>
  <c r="D11" i="11"/>
  <c r="M30" i="1" l="1"/>
  <c r="M29" i="1" s="1"/>
  <c r="R10" i="22"/>
  <c r="AS10" i="22" s="1"/>
  <c r="AQ3" i="21"/>
  <c r="O9" i="20"/>
  <c r="A7" i="19"/>
  <c r="A6" i="18"/>
  <c r="H11" i="19"/>
  <c r="L39" i="16"/>
  <c r="M39" i="16" s="1"/>
  <c r="M27" i="16"/>
  <c r="M14" i="16"/>
  <c r="H11" i="11"/>
  <c r="J11" i="11" s="1"/>
  <c r="H19" i="19" l="1"/>
  <c r="J11" i="19"/>
  <c r="J19" i="19" s="1"/>
  <c r="AB9" i="20"/>
  <c r="AP9" i="20" s="1"/>
  <c r="Q9" i="20"/>
  <c r="L28" i="16"/>
  <c r="M28" i="16" s="1"/>
  <c r="M41" i="16" s="1"/>
  <c r="L41" i="16" l="1"/>
  <c r="B11" i="11" l="1"/>
  <c r="C11" i="11" s="1"/>
  <c r="K17" i="11"/>
  <c r="K16" i="11"/>
  <c r="K15" i="11"/>
  <c r="C12" i="11" l="1"/>
  <c r="J24" i="2"/>
  <c r="J23" i="2"/>
  <c r="J22" i="2"/>
  <c r="F22" i="4" l="1"/>
  <c r="J18" i="12"/>
  <c r="F23" i="4"/>
  <c r="J19" i="12"/>
  <c r="F21" i="4"/>
  <c r="J17" i="12"/>
  <c r="A5" i="2"/>
  <c r="N41" i="1"/>
  <c r="M40" i="1"/>
  <c r="F22" i="1"/>
  <c r="U10" i="22" s="1"/>
  <c r="F23" i="1"/>
  <c r="V10" i="22" s="1"/>
  <c r="D14" i="22" l="1"/>
  <c r="D18" i="22"/>
  <c r="D11" i="22"/>
  <c r="D15" i="22"/>
  <c r="D19" i="22"/>
  <c r="A3" i="21"/>
  <c r="D16" i="22"/>
  <c r="D13" i="22"/>
  <c r="D17" i="22"/>
  <c r="D12" i="22"/>
  <c r="D10" i="22"/>
  <c r="A6" i="12"/>
  <c r="G41" i="1"/>
  <c r="A6" i="11"/>
  <c r="A11" i="11" s="1"/>
  <c r="A4" i="4"/>
  <c r="H6" i="1"/>
  <c r="A6" i="2" s="1"/>
  <c r="A7" i="12" s="1"/>
  <c r="I22" i="1"/>
  <c r="I27" i="1"/>
  <c r="L27" i="1" s="1"/>
  <c r="M10" i="22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I24" i="1"/>
  <c r="L24" i="1" s="1"/>
  <c r="J10" i="22" s="1"/>
  <c r="I25" i="1"/>
  <c r="L25" i="1" s="1"/>
  <c r="K10" i="22" s="1"/>
  <c r="I23" i="1"/>
  <c r="L23" i="1" s="1"/>
  <c r="I10" i="22" s="1"/>
  <c r="AJ10" i="22" s="1"/>
  <c r="F39" i="1"/>
  <c r="F38" i="1"/>
  <c r="F37" i="1"/>
  <c r="F36" i="1"/>
  <c r="F35" i="1"/>
  <c r="F34" i="1"/>
  <c r="F33" i="1"/>
  <c r="F27" i="1"/>
  <c r="F32" i="1" l="1"/>
  <c r="L33" i="1"/>
  <c r="L32" i="1" s="1"/>
  <c r="I32" i="1"/>
  <c r="L22" i="1"/>
  <c r="H10" i="22" s="1"/>
  <c r="I41" i="1"/>
  <c r="M37" i="1"/>
  <c r="T10" i="22"/>
  <c r="AI10" i="22"/>
  <c r="D9" i="20"/>
  <c r="Z10" i="22"/>
  <c r="M23" i="1"/>
  <c r="A7" i="11"/>
  <c r="A5" i="4"/>
  <c r="M36" i="1"/>
  <c r="M34" i="1"/>
  <c r="M38" i="1"/>
  <c r="M35" i="1"/>
  <c r="M39" i="1"/>
  <c r="M27" i="1"/>
  <c r="F41" i="1"/>
  <c r="M33" i="1" l="1"/>
  <c r="M32" i="1" s="1"/>
  <c r="AN10" i="22"/>
  <c r="AU10" i="22" s="1"/>
  <c r="AG10" i="22"/>
  <c r="J41" i="1"/>
  <c r="H41" i="1" l="1"/>
  <c r="M14" i="1" s="1"/>
  <c r="M41" i="1" l="1"/>
  <c r="L41" i="1"/>
  <c r="D12" i="11" l="1"/>
  <c r="E12" i="11"/>
  <c r="F12" i="11"/>
  <c r="G12" i="11"/>
  <c r="H12" i="11"/>
  <c r="I12" i="11"/>
  <c r="J12" i="11"/>
</calcChain>
</file>

<file path=xl/sharedStrings.xml><?xml version="1.0" encoding="utf-8"?>
<sst xmlns="http://schemas.openxmlformats.org/spreadsheetml/2006/main" count="2031" uniqueCount="923">
  <si>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</si>
  <si>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</si>
  <si>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</si>
  <si>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</si>
  <si>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</si>
  <si>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</si>
  <si>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ลงวันที่ ............................</t>
  </si>
  <si>
    <t>1.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</si>
  <si>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</si>
  <si>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</si>
  <si>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</si>
  <si>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</si>
  <si>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</si>
  <si>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</si>
  <si>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</si>
  <si>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</si>
  <si>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</si>
  <si>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ลำดับ</t>
  </si>
  <si>
    <t>ประเภทตำแหน่ง</t>
  </si>
  <si>
    <t>อัตรามีเงิน</t>
  </si>
  <si>
    <t>-ขาด/</t>
  </si>
  <si>
    <t>ที่</t>
  </si>
  <si>
    <t>รวม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</si>
  <si>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</si>
  <si>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</si>
  <si>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</si>
  <si>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</si>
  <si>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</si>
  <si>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เจ้าหน้าที่บริหารการศึกษาขั้นพื้นฐาน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</si>
  <si>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</si>
  <si>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</si>
  <si>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</si>
  <si>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</si>
  <si>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</si>
  <si>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</si>
  <si>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</si>
  <si>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</si>
  <si>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</si>
  <si>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</si>
  <si>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</si>
  <si>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</si>
  <si>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</si>
  <si>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(..............................................)</t>
  </si>
  <si>
    <t>ตำแหน่ง ผอ.กลุ่มบริหารงานบุคคล</t>
  </si>
  <si>
    <t>หมายเหตุ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</si>
  <si>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</si>
  <si>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</si>
  <si>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</si>
  <si>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</si>
  <si>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</si>
  <si>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</si>
  <si>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</si>
  <si>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</si>
  <si>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แบบ สพฐ.คปร.3 (บุคลากรฯ ในสำนักงาน)</t>
  </si>
  <si>
    <t>เหตุผลความจำเป็น</t>
  </si>
  <si>
    <t>ที่ *</t>
  </si>
  <si>
    <t>เลขที่</t>
  </si>
  <si>
    <t>เงินเดือน**</t>
  </si>
  <si>
    <t>*  "ลำดับที่"  ให้เรียงความสำคัญ/จำเป็นของตำแหน่งที่ขอรับการจัดสรร</t>
  </si>
  <si>
    <t>นางสาว ขอไข่  ดีใจ</t>
  </si>
  <si>
    <t>นักทรัพยากรบุคคลปฏิบัติการ</t>
  </si>
  <si>
    <t>E-mail  tuayang@obec.go.th</t>
  </si>
  <si>
    <t>ที่ ก.ค.ศ. กำหนด</t>
  </si>
  <si>
    <t>08 9000 0000</t>
  </si>
  <si>
    <t>( นาย กอไก่  ใจดี )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</si>
  <si>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</si>
  <si>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</si>
  <si>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</si>
  <si>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</si>
  <si>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</si>
  <si>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นักทรัพยากรบุคคล</t>
  </si>
  <si>
    <t>นักวิชาการตรวจสอบภายใน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</si>
  <si>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</si>
  <si>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</si>
  <si>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</si>
  <si>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</si>
  <si>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</si>
  <si>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</si>
  <si>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</si>
  <si>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..........</t>
  </si>
  <si>
    <t>ไม่มีวิทยฐานะ</t>
  </si>
  <si>
    <t>ปฏิบัติการ</t>
  </si>
  <si>
    <t>ประถมศึกษากระบี่</t>
  </si>
  <si>
    <t>คศ.1</t>
  </si>
  <si>
    <t>ประถมศึกษากรุงเทพมหานคร</t>
  </si>
  <si>
    <t>คศ.2</t>
  </si>
  <si>
    <t>ประถมศึกษากาญจนบุรี เขต 1</t>
  </si>
  <si>
    <t>ปฏิบัติการ/ชำนาญการ</t>
  </si>
  <si>
    <t>ประถมศึกษากาญจนบุรี เขต 2</t>
  </si>
  <si>
    <t>ชำนาญการ/ชำนาญการพิเศษ</t>
  </si>
  <si>
    <t>ประถมศึกษากาญจนบุรี เขต 3</t>
  </si>
  <si>
    <t>คศ.5</t>
  </si>
  <si>
    <t>ปฏิบัติงาน</t>
  </si>
  <si>
    <t>ประถมศึกษากาญจนบุรี เขต 4</t>
  </si>
  <si>
    <t>ชำนาญงาน</t>
  </si>
  <si>
    <t>นักจัดการงานทั่วไป</t>
  </si>
  <si>
    <t>ประถมศึกษากาฬสินธุ์ เขต 1</t>
  </si>
  <si>
    <t>อาวุโส</t>
  </si>
  <si>
    <t>นักวิชาการศึกษา</t>
  </si>
  <si>
    <t>ประถมศึกษากาฬสินธุ์ เขต 2</t>
  </si>
  <si>
    <t>ปฏิบัติงาน/ชำนาญงาน</t>
  </si>
  <si>
    <t>นักประชาสัมพันธ์</t>
  </si>
  <si>
    <t>ประถมศึกษากาฬสินธุ์ เขต 3</t>
  </si>
  <si>
    <t>ชำนาญงาน/อาวุโส</t>
  </si>
  <si>
    <t>ประถมศึกษากำแพงเพชร เขต 1</t>
  </si>
  <si>
    <t>นักวิชาการเงินและบัญชี</t>
  </si>
  <si>
    <t>ประถมศึกษากำแพงเพชร เขต 2</t>
  </si>
  <si>
    <t>นักวิชาการพัสดุ</t>
  </si>
  <si>
    <t>ประถมศึกษาขอนแก่น เขต 1</t>
  </si>
  <si>
    <t>ประถมศึกษาขอนแก่น เขต 2</t>
  </si>
  <si>
    <t>นักวิเคราะห์นโยบายและแผน</t>
  </si>
  <si>
    <t>ประถมศึกษาขอนแก่น เขต 3</t>
  </si>
  <si>
    <t>นักวิชาการคอมพิวเตอร์</t>
  </si>
  <si>
    <t>ประถมศึกษาขอนแก่น เขต 4</t>
  </si>
  <si>
    <t>นิติกร</t>
  </si>
  <si>
    <t>ประถมศึกษาขอนแก่น เขต 5</t>
  </si>
  <si>
    <t>เจ้าพนักงานธุรการ</t>
  </si>
  <si>
    <t>ประถมศึกษาจันทบุรี เขต 1</t>
  </si>
  <si>
    <t>เจ้าพนักงานการเงินและบัญชี</t>
  </si>
  <si>
    <t>ประถมศึกษาจันทบุรี เขต 2</t>
  </si>
  <si>
    <t>เจ้าพนักงานพัสดุ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</si>
  <si>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</si>
  <si>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</si>
  <si>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</si>
  <si>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</si>
  <si>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</si>
  <si>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</si>
  <si>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</si>
  <si>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</si>
  <si>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</si>
  <si>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</si>
  <si>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</si>
  <si>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</si>
  <si>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</si>
  <si>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</si>
  <si>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</si>
  <si>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</si>
  <si>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</si>
  <si>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</si>
  <si>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</si>
  <si>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</si>
  <si>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</si>
  <si>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</si>
  <si>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</si>
  <si>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</si>
  <si>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</si>
  <si>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</si>
  <si>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</si>
  <si>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</si>
  <si>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</si>
  <si>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</si>
  <si>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</si>
  <si>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</si>
  <si>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</si>
  <si>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</si>
  <si>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</si>
  <si>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</si>
  <si>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</si>
  <si>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</si>
  <si>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</si>
  <si>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</si>
  <si>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</si>
  <si>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</si>
  <si>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</si>
  <si>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</si>
  <si>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</si>
  <si>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</si>
  <si>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</si>
  <si>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</si>
  <si>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</si>
  <si>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</si>
  <si>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</si>
  <si>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</si>
  <si>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</si>
  <si>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</si>
  <si>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</si>
  <si>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</si>
  <si>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</si>
  <si>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</si>
  <si>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</si>
  <si>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</si>
  <si>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</si>
  <si>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</si>
  <si>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</si>
  <si>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</si>
  <si>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</si>
  <si>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</si>
  <si>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</si>
  <si>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</si>
  <si>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</si>
  <si>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</si>
  <si>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</si>
  <si>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</si>
  <si>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</si>
  <si>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</si>
  <si>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</si>
  <si>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</si>
  <si>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</si>
  <si>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</si>
  <si>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</si>
  <si>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</si>
  <si>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</si>
  <si>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</si>
  <si>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</si>
  <si>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</si>
  <si>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</si>
  <si>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</si>
  <si>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</si>
  <si>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</si>
  <si>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</si>
  <si>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</si>
  <si>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</si>
  <si>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</si>
  <si>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</si>
  <si>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</si>
  <si>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</si>
  <si>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</si>
  <si>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</si>
  <si>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</si>
  <si>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</si>
  <si>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</si>
  <si>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</si>
  <si>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</si>
  <si>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</si>
  <si>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</si>
  <si>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</si>
  <si>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</si>
  <si>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</si>
  <si>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</si>
  <si>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</si>
  <si>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</si>
  <si>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</si>
  <si>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</si>
  <si>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</si>
  <si>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</si>
  <si>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</si>
  <si>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</si>
  <si>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</si>
  <si>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</si>
  <si>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</si>
  <si>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</si>
  <si>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</si>
  <si>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</si>
  <si>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</si>
  <si>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</si>
  <si>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</si>
  <si>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</si>
  <si>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</si>
  <si>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</si>
  <si>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</si>
  <si>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</si>
  <si>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</si>
  <si>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</si>
  <si>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</si>
  <si>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</si>
  <si>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</si>
  <si>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</si>
  <si>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</si>
  <si>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</si>
  <si>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</si>
  <si>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</si>
  <si>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</si>
  <si>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</si>
  <si>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</si>
  <si>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</si>
  <si>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</si>
  <si>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</si>
  <si>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</si>
  <si>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</si>
  <si>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</si>
  <si>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</si>
  <si>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</si>
  <si>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</si>
  <si>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</si>
  <si>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</si>
  <si>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</si>
  <si>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</si>
  <si>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</si>
  <si>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</si>
  <si>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</si>
  <si>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</si>
  <si>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</si>
  <si>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</si>
  <si>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</si>
  <si>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</si>
  <si>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</si>
  <si>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</si>
  <si>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เกษียณ</t>
  </si>
  <si>
    <t>คนครอง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</si>
  <si>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</si>
  <si>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</si>
  <si>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</si>
  <si>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</si>
  <si>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</si>
  <si>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</si>
  <si>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</si>
  <si>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</si>
  <si>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</si>
  <si>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</si>
  <si>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</si>
  <si>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</si>
  <si>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</si>
  <si>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ตำแหน่งพนักงานราชการ</t>
  </si>
  <si>
    <t>จำแนกตามกลุ่มงาน (อัตรา)</t>
  </si>
  <si>
    <t>บริการ</t>
  </si>
  <si>
    <t>เทคนิค</t>
  </si>
  <si>
    <t>บริหารทั่วไป</t>
  </si>
  <si>
    <t>วิชาชีพเฉพาะ</t>
  </si>
  <si>
    <t>รวม
(อัตรา)</t>
  </si>
  <si>
    <t>สพท.</t>
  </si>
  <si>
    <t>ลำดับ
ที่</t>
  </si>
  <si>
    <t>พนักงานราชการ</t>
  </si>
  <si>
    <t>กลุ่มงาน</t>
  </si>
  <si>
    <t xml:space="preserve">แบบ สพฐ.คปร.4(1) (บุคลากรฯ ในสำนักงาน) </t>
  </si>
  <si>
    <t xml:space="preserve">แบบ สพฐ.คปร.4(2) (บุคลากรฯ ในสำนักงาน) 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</si>
  <si>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</si>
  <si>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t>ข้าราชการครูและบุคลากรทางการศึกษาเกษียณอายุราชการ เมื่อสิ้นปีงบประมาณ พ.ศ. 2564</t>
  </si>
  <si>
    <t>อำนวยการ</t>
  </si>
  <si>
    <t>บริหารงานบุคคล</t>
  </si>
  <si>
    <t>นโยบายและแผน</t>
  </si>
  <si>
    <t>ส่งเสริมการจัดการศึกษา</t>
  </si>
  <si>
    <t>ลำดับที่</t>
  </si>
  <si>
    <t xml:space="preserve"> </t>
  </si>
  <si>
    <t>...............</t>
  </si>
  <si>
    <t>ชื่อ-สกุล</t>
  </si>
  <si>
    <t>ข้าราชการครูและบุคลากรทางการศึกษาเกษียณอายุราชการ เมื่อสิ้นปีงบประมาณ พ.ศ. 2565</t>
  </si>
  <si>
    <t>ข้อมูลอัตรากำลังในภาพรวม (ณ วันที่ 1 เมษายน 2564)</t>
  </si>
  <si>
    <t>เกณฑ์อัตรากำลัง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</si>
  <si>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ในสถานศึกษา</t>
    </r>
  </si>
  <si>
    <t>รวมมี</t>
  </si>
  <si>
    <t>จากกรอบฯ</t>
  </si>
  <si>
    <t>.....................................................</t>
  </si>
  <si>
    <t>ศธ ..........</t>
  </si>
  <si>
    <t>ศธ 04013</t>
  </si>
  <si>
    <t>ศธ 04230</t>
  </si>
  <si>
    <t>ศธ 04017</t>
  </si>
  <si>
    <t>ศธ 04018</t>
  </si>
  <si>
    <t>ศธ 04019</t>
  </si>
  <si>
    <t>ศธ 04222</t>
  </si>
  <si>
    <t>ศธ 04020</t>
  </si>
  <si>
    <t>ศธ 04021</t>
  </si>
  <si>
    <t>ศธ 04022</t>
  </si>
  <si>
    <t>ศธ 04023</t>
  </si>
  <si>
    <t>ศธ 04024</t>
  </si>
  <si>
    <t>ศธ 04025</t>
  </si>
  <si>
    <t>ศธ 04026</t>
  </si>
  <si>
    <t>ศธ 04027</t>
  </si>
  <si>
    <t>ศธ 04028</t>
  </si>
  <si>
    <t>ศธ 04029</t>
  </si>
  <si>
    <t>ศธ 04030</t>
  </si>
  <si>
    <t>ศธ 04031</t>
  </si>
  <si>
    <t>ศธ 04032</t>
  </si>
  <si>
    <t>ศธ 04033</t>
  </si>
  <si>
    <t>ศธ 04034</t>
  </si>
  <si>
    <t>ศธ 04035</t>
  </si>
  <si>
    <t>ศธ 04036</t>
  </si>
  <si>
    <t>ศธ 04037</t>
  </si>
  <si>
    <t>ศธ 04038</t>
  </si>
  <si>
    <t>ศธ 04039</t>
  </si>
  <si>
    <t>ศธ 04040</t>
  </si>
  <si>
    <t>ศธ 04041</t>
  </si>
  <si>
    <t>ศธ 04042</t>
  </si>
  <si>
    <t>ศธ 04043</t>
  </si>
  <si>
    <t>ศธ 04044</t>
  </si>
  <si>
    <t>ศธ 04045</t>
  </si>
  <si>
    <t>ศธ 04046</t>
  </si>
  <si>
    <t>ศธ 04047</t>
  </si>
  <si>
    <t>ศธ 04048</t>
  </si>
  <si>
    <t>ศธ 04049</t>
  </si>
  <si>
    <t>ศธ 04050</t>
  </si>
  <si>
    <t>ศธ 04051</t>
  </si>
  <si>
    <t>ศธ 04223</t>
  </si>
  <si>
    <t>ศธ 04052</t>
  </si>
  <si>
    <t>ศธ 04053</t>
  </si>
  <si>
    <t>ศธ 04054</t>
  </si>
  <si>
    <t>ศธ 04055</t>
  </si>
  <si>
    <t>ศธ 04056</t>
  </si>
  <si>
    <t>ศธ 04057</t>
  </si>
  <si>
    <t>ศธ 04058</t>
  </si>
  <si>
    <t>ศธ 04059</t>
  </si>
  <si>
    <t>ศธ 04060</t>
  </si>
  <si>
    <t>ศธ 04061</t>
  </si>
  <si>
    <t>ศธ 04062</t>
  </si>
  <si>
    <t>ศธ 04063</t>
  </si>
  <si>
    <t>ศธ 04064</t>
  </si>
  <si>
    <t>ศธ 04065</t>
  </si>
  <si>
    <t>ศธ 04066</t>
  </si>
  <si>
    <t>ศธ 04067</t>
  </si>
  <si>
    <t>ศธ 04068</t>
  </si>
  <si>
    <t>ศธ 04069</t>
  </si>
  <si>
    <t>ศธ 04070</t>
  </si>
  <si>
    <t>ศธ 04071</t>
  </si>
  <si>
    <t>ศธ 04072</t>
  </si>
  <si>
    <t>ศธ 04073</t>
  </si>
  <si>
    <t>ศธ 04074</t>
  </si>
  <si>
    <t>ศธ 04075</t>
  </si>
  <si>
    <t>ศธ 04076</t>
  </si>
  <si>
    <t>ศธ 04077</t>
  </si>
  <si>
    <t>ศธ 04078</t>
  </si>
  <si>
    <t>ศธ 04079</t>
  </si>
  <si>
    <t>ศธ 04218</t>
  </si>
  <si>
    <t>ศธ 04080</t>
  </si>
  <si>
    <t>ศธ 04081</t>
  </si>
  <si>
    <t>ศธ 04274</t>
  </si>
  <si>
    <t>ศธ 04082</t>
  </si>
  <si>
    <t>ศธ 04083</t>
  </si>
  <si>
    <t>ศธ 04084</t>
  </si>
  <si>
    <t>ศธ 04085</t>
  </si>
  <si>
    <t>ศธ 04086</t>
  </si>
  <si>
    <t>ศธ 04087</t>
  </si>
  <si>
    <t>ศธ 04088</t>
  </si>
  <si>
    <t>ศธ 04089</t>
  </si>
  <si>
    <t>ศธ 04090</t>
  </si>
  <si>
    <t>ศธ 04224</t>
  </si>
  <si>
    <t>ศธ 04091</t>
  </si>
  <si>
    <t>ศธ 04092</t>
  </si>
  <si>
    <t>ศธ 04219</t>
  </si>
  <si>
    <t>ศธ 04093</t>
  </si>
  <si>
    <t>ศธ 04094</t>
  </si>
  <si>
    <t>ศธ 04095</t>
  </si>
  <si>
    <t>ศธ 04096</t>
  </si>
  <si>
    <t>ศธ 04097</t>
  </si>
  <si>
    <t>ศธ 04098</t>
  </si>
  <si>
    <t>ศธ 04225</t>
  </si>
  <si>
    <t>ศธ 04099</t>
  </si>
  <si>
    <t>ศธ 04100</t>
  </si>
  <si>
    <t>ศธ 04101</t>
  </si>
  <si>
    <t>ศธ 04102</t>
  </si>
  <si>
    <t>ศธ 04103</t>
  </si>
  <si>
    <t>ศธ 04104</t>
  </si>
  <si>
    <t>ศธ 04105</t>
  </si>
  <si>
    <t>ศธ 04106</t>
  </si>
  <si>
    <t>ศธ 04107</t>
  </si>
  <si>
    <t>ศธ 04108</t>
  </si>
  <si>
    <t>ศธ 04109</t>
  </si>
  <si>
    <t>ศธ 04110</t>
  </si>
  <si>
    <t>ศธ 04111</t>
  </si>
  <si>
    <t>ศธ 04112</t>
  </si>
  <si>
    <t>ศธ 04113</t>
  </si>
  <si>
    <t>ศธ 04226</t>
  </si>
  <si>
    <t>ศธ 04114</t>
  </si>
  <si>
    <t>ศธ 04115</t>
  </si>
  <si>
    <t>ศธ 04116</t>
  </si>
  <si>
    <t>ศธ 04117</t>
  </si>
  <si>
    <t>ศธ 04118</t>
  </si>
  <si>
    <t>ศธ 04119</t>
  </si>
  <si>
    <t>ศธ 04120</t>
  </si>
  <si>
    <t>ศธ 04220</t>
  </si>
  <si>
    <t>ศธ 04121</t>
  </si>
  <si>
    <t>ศธ 04122</t>
  </si>
  <si>
    <t>ศธ 04123</t>
  </si>
  <si>
    <t>ศธ 04124</t>
  </si>
  <si>
    <t>ศธ 04125</t>
  </si>
  <si>
    <t>ศธ 04126</t>
  </si>
  <si>
    <t>ศธ 04127</t>
  </si>
  <si>
    <t>ศธ 04128</t>
  </si>
  <si>
    <t>ศธ 04129</t>
  </si>
  <si>
    <t>ศธ 04130</t>
  </si>
  <si>
    <t>ศธ 04131</t>
  </si>
  <si>
    <t>ศธ 04132</t>
  </si>
  <si>
    <t>ศธ 04133</t>
  </si>
  <si>
    <t>ศธ 04134</t>
  </si>
  <si>
    <t>ศธ 04135</t>
  </si>
  <si>
    <t>ศธ 04136</t>
  </si>
  <si>
    <t>ศธ 04137</t>
  </si>
  <si>
    <t>ศธ 04227</t>
  </si>
  <si>
    <t>ศธ 04138</t>
  </si>
  <si>
    <t>ศธ 04139</t>
  </si>
  <si>
    <t>ศธ 04140</t>
  </si>
  <si>
    <t>ศธ 04141</t>
  </si>
  <si>
    <t>ศธ 04142</t>
  </si>
  <si>
    <t>ศธ 04143</t>
  </si>
  <si>
    <t>ศธ 04144</t>
  </si>
  <si>
    <t>ศธ 04145</t>
  </si>
  <si>
    <t>ศธ 04146</t>
  </si>
  <si>
    <t>ศธ 04147</t>
  </si>
  <si>
    <t>ศธ 04148</t>
  </si>
  <si>
    <t>ศธ 04149</t>
  </si>
  <si>
    <t>ศธ 04150</t>
  </si>
  <si>
    <t>ศธ 04151</t>
  </si>
  <si>
    <t>ศธ 04152</t>
  </si>
  <si>
    <t>ศธ 04153</t>
  </si>
  <si>
    <t>ศธ 04154</t>
  </si>
  <si>
    <t>ศธ 04155</t>
  </si>
  <si>
    <t>ศธ 04156</t>
  </si>
  <si>
    <t>ศธ 04157</t>
  </si>
  <si>
    <t>ศธ 04158</t>
  </si>
  <si>
    <t>ศธ 04159</t>
  </si>
  <si>
    <t>ศธ 04160</t>
  </si>
  <si>
    <t>ศธ 04161</t>
  </si>
  <si>
    <t>ศธ 04162</t>
  </si>
  <si>
    <t>ศธ 04163</t>
  </si>
  <si>
    <t>ศธ 04164</t>
  </si>
  <si>
    <t>ศธ 04165</t>
  </si>
  <si>
    <t>ศธ 04166</t>
  </si>
  <si>
    <t>ศธ 04167</t>
  </si>
  <si>
    <t>ศธ 04168</t>
  </si>
  <si>
    <t>ศธ 04169</t>
  </si>
  <si>
    <t>ศธ 04170</t>
  </si>
  <si>
    <t>ศธ 04172</t>
  </si>
  <si>
    <t>ศธ 04173</t>
  </si>
  <si>
    <t>ศธ 04174</t>
  </si>
  <si>
    <t>ศธ 04175</t>
  </si>
  <si>
    <t>ศธ 04176</t>
  </si>
  <si>
    <t>ศธ 04177</t>
  </si>
  <si>
    <t>ศธ 04178</t>
  </si>
  <si>
    <t>ศธ 04179</t>
  </si>
  <si>
    <t>ศธ 04180</t>
  </si>
  <si>
    <t>ศธ 04181</t>
  </si>
  <si>
    <t>ศธ 04182</t>
  </si>
  <si>
    <t>ศธ 04228</t>
  </si>
  <si>
    <t>ศธ 04183</t>
  </si>
  <si>
    <t>ศธ 04184</t>
  </si>
  <si>
    <t>ศธ 04185</t>
  </si>
  <si>
    <t>ศธ 04186</t>
  </si>
  <si>
    <t>ศธ 04187</t>
  </si>
  <si>
    <t>ศธ 04290</t>
  </si>
  <si>
    <t>ศธ 04291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</si>
  <si>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</si>
  <si>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</si>
  <si>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</si>
  <si>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</si>
  <si>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</si>
  <si>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</si>
  <si>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</si>
  <si>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</si>
  <si>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</si>
  <si>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</si>
  <si>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</si>
  <si>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ศธ 04303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</si>
  <si>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</si>
  <si>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</si>
  <si>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</si>
  <si>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</si>
  <si>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</si>
  <si>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</si>
  <si>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</si>
  <si>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ศธ 04311</t>
  </si>
  <si>
    <t>ศธ 04312</t>
  </si>
  <si>
    <t>ศธ 04313</t>
  </si>
  <si>
    <t>ศธ 04314</t>
  </si>
  <si>
    <t>ศธ 04315</t>
  </si>
  <si>
    <t>ศธ 04316</t>
  </si>
  <si>
    <t>ศธ 04317</t>
  </si>
  <si>
    <t>ศธ 04318</t>
  </si>
  <si>
    <t>ศธ 04319</t>
  </si>
  <si>
    <t>ศธ 04320</t>
  </si>
  <si>
    <t>ศธ 04321</t>
  </si>
  <si>
    <t>ศธ 04322</t>
  </si>
  <si>
    <t>ศธ 04323</t>
  </si>
  <si>
    <t>ศธ 04324</t>
  </si>
  <si>
    <t>ศธ 04325</t>
  </si>
  <si>
    <t>ศธ 04326</t>
  </si>
  <si>
    <t>ศธ 04327</t>
  </si>
  <si>
    <t>ศธ 04328</t>
  </si>
  <si>
    <t>ศธ 04329</t>
  </si>
  <si>
    <t>ศธ 04330</t>
  </si>
  <si>
    <t>ศธ 04331</t>
  </si>
  <si>
    <t>ศธ 04332</t>
  </si>
  <si>
    <t>ศธ 04333</t>
  </si>
  <si>
    <t>ศธ 04334</t>
  </si>
  <si>
    <t>ศธ 04335</t>
  </si>
  <si>
    <t>ศธ 04336</t>
  </si>
  <si>
    <t>ศธ 04337</t>
  </si>
  <si>
    <t>ศธ 04338</t>
  </si>
  <si>
    <t>ศธ 04339</t>
  </si>
  <si>
    <t>ศธ 04340</t>
  </si>
  <si>
    <t>ศธ 04341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</si>
  <si>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</si>
  <si>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</si>
  <si>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</si>
  <si>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</si>
  <si>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</si>
  <si>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</si>
  <si>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</si>
  <si>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</si>
  <si>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ศธ 04350</t>
  </si>
  <si>
    <t>ศธ 04351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</si>
  <si>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</si>
  <si>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</si>
  <si>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มัธยมศึกษากาญจนบุรี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</si>
  <si>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</si>
  <si>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</si>
  <si>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</si>
  <si>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</si>
  <si>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</si>
  <si>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</si>
  <si>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</si>
  <si>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</si>
  <si>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</si>
  <si>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</si>
  <si>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มัธยมศึกษาตาก</t>
  </si>
  <si>
    <t>มัธยมศึกษานครปฐม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</si>
  <si>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</si>
  <si>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</si>
  <si>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</si>
  <si>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</si>
  <si>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</si>
  <si>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</si>
  <si>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มัธยมศึกษาน่าน</t>
  </si>
  <si>
    <t>มัธยมศึกษาบึงกาฬ</t>
  </si>
  <si>
    <t>มัธยมศึกษาบุรีรัมย์</t>
  </si>
  <si>
    <t>มัธยมศึกษาปทุมธานี</t>
  </si>
  <si>
    <t>มัธยมศึกษาประจวบคีรีขันธ์</t>
  </si>
  <si>
    <t>มัธยมศึกษาปราจีนบุรี นครนายก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</si>
  <si>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</si>
  <si>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</si>
  <si>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</si>
  <si>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มัธยมศึกษาพังงา ภูเก็ต ระนอง</t>
  </si>
  <si>
    <t>มัธยมศึกษาพัทลุง</t>
  </si>
  <si>
    <t>มัธยมศึกษาพิจิตร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</si>
  <si>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</si>
  <si>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</si>
  <si>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</si>
  <si>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</si>
  <si>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</si>
  <si>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</si>
  <si>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</si>
  <si>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</si>
  <si>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มัธยมศึกษาร้อยเอ็ด</t>
  </si>
  <si>
    <t>มัธยมศึกษาราชบุรี</t>
  </si>
  <si>
    <t>มัธยมศึกษาลพบุรี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</si>
  <si>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</si>
  <si>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</si>
  <si>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</si>
  <si>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</si>
  <si>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</si>
  <si>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</si>
  <si>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</si>
  <si>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</si>
  <si>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</si>
  <si>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</si>
  <si>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</si>
  <si>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</si>
  <si>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</si>
  <si>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</si>
  <si>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</si>
  <si>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</si>
  <si>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มัธยมศึกษาอุทัยธานี ชัยนาท</t>
  </si>
  <si>
    <t>มัธยมศึกษาอุบลราชธานี อำนาจเจริญ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</si>
  <si>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จำนวนผู้ครองตำแหน่งที่ยังไม่ครบเกษียณอายุในปีงบประมาณนี้ (นับผู้ไปช่วยราชการที่อื่น แต่ไม่นับผู้มาช่วยราชการ)</t>
    </r>
  </si>
  <si>
    <r>
      <t>ตำแหน่งที่มี</t>
    </r>
    <r>
      <rPr>
        <u/>
        <sz val="16"/>
        <color theme="1"/>
        <rFont val="TH SarabunPSK"/>
        <family val="2"/>
      </rPr>
      <t>คนครอง</t>
    </r>
  </si>
  <si>
    <t>ปีนี้</t>
  </si>
  <si>
    <t>ปีเกษียณ</t>
  </si>
  <si>
    <t>ปกติ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</si>
  <si>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</t>
    </r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</si>
  <si>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63 - 30 ก.ย. 64 เช่น ตาย ลาออก ฯลฯ ให้นับเป็นอัตราเกษียณอายุ</t>
    </r>
  </si>
  <si>
    <r>
      <rPr>
        <b/>
        <sz val="14"/>
        <color theme="1"/>
        <rFont val="TH SarabunPSK"/>
        <family val="2"/>
      </rPr>
      <t>ว่างปกติ</t>
    </r>
    <r>
      <rPr>
        <sz val="14"/>
        <color theme="1"/>
        <rFont val="TH SarabunPSK"/>
        <family val="2"/>
      </rPr>
      <t xml:space="preserve"> หมายถึง ตำแหน่งว่างมีอัตราเงินเดือนตาม จ.18 แต่ไม่นับรวมตำแหน่งว่างในปีเกษียณ</t>
    </r>
  </si>
  <si>
    <r>
      <rPr>
        <vertAlign val="superscript"/>
        <sz val="16"/>
        <color theme="1"/>
        <rFont val="TH SarabunPSK"/>
        <family val="2"/>
      </rPr>
      <t>(1)</t>
    </r>
    <r>
      <rPr>
        <sz val="16"/>
        <color theme="1"/>
        <rFont val="TH SarabunPSK"/>
        <family val="2"/>
      </rPr>
      <t>ยังไม่</t>
    </r>
  </si>
  <si>
    <r>
      <rPr>
        <vertAlign val="superscript"/>
        <sz val="16"/>
        <color theme="1"/>
        <rFont val="TH SarabunPSK"/>
        <family val="2"/>
      </rPr>
      <t>(2)</t>
    </r>
    <r>
      <rPr>
        <sz val="16"/>
        <color theme="1"/>
        <rFont val="TH SarabunPSK"/>
        <family val="2"/>
      </rPr>
      <t>เกษียณ</t>
    </r>
  </si>
  <si>
    <r>
      <rPr>
        <vertAlign val="superscript"/>
        <sz val="16"/>
        <color theme="1"/>
        <rFont val="TH SarabunPSK"/>
        <family val="2"/>
      </rPr>
      <t>(3)</t>
    </r>
    <r>
      <rPr>
        <sz val="16"/>
        <color theme="1"/>
        <rFont val="TH SarabunPSK"/>
        <family val="2"/>
      </rPr>
      <t>ว่างใน</t>
    </r>
  </si>
  <si>
    <r>
      <rPr>
        <vertAlign val="superscript"/>
        <sz val="16"/>
        <color theme="1"/>
        <rFont val="TH SarabunPSK"/>
        <family val="2"/>
      </rPr>
      <t>(4)</t>
    </r>
    <r>
      <rPr>
        <sz val="16"/>
        <color theme="1"/>
        <rFont val="TH SarabunPSK"/>
        <family val="2"/>
      </rPr>
      <t>ว่าง</t>
    </r>
  </si>
  <si>
    <r>
      <rPr>
        <vertAlign val="superscript"/>
        <sz val="16"/>
        <color theme="1"/>
        <rFont val="TH SarabunPSK"/>
        <family val="2"/>
      </rPr>
      <t>(5)</t>
    </r>
    <r>
      <rPr>
        <sz val="16"/>
        <color theme="1"/>
        <rFont val="TH SarabunPSK"/>
        <family val="2"/>
      </rPr>
      <t>อัตรเกษียณ</t>
    </r>
  </si>
  <si>
    <t>(1)</t>
  </si>
  <si>
    <t>(2)</t>
  </si>
  <si>
    <t>(3)</t>
  </si>
  <si>
    <t>(4)</t>
  </si>
  <si>
    <t>(5)</t>
  </si>
  <si>
    <t>ที่รอยุบเลิกเป็น</t>
  </si>
  <si>
    <t>และทดแทนด้วยการจ้างงานรูปแบบอื่น (พนักงานราชการ) ตามมาตรการ คปร. (พ.ศ. 2562 - 2565)</t>
  </si>
  <si>
    <r>
      <rPr>
        <b/>
        <sz val="14"/>
        <rFont val="TH SarabunPSK"/>
        <family val="2"/>
      </rPr>
      <t>อัตราเกษียณที่รอยุบเลิกเป็นพนักงานราชการ</t>
    </r>
    <r>
      <rPr>
        <sz val="14"/>
        <rFont val="TH SarabunPSK"/>
        <family val="2"/>
      </rPr>
      <t xml:space="preserve"> หมายถึง ตำแหน่งบุคลากรทางการศึกษาอื่นตามมาตรา 38 ค. (2) เกษียณอายุปี 2562 - 2563 ที่ สพฐ. แจ้งให้ สพฐ. ยุบเลิก</t>
    </r>
  </si>
  <si>
    <t>3.1</t>
  </si>
  <si>
    <t>3.2</t>
  </si>
  <si>
    <t>1)</t>
  </si>
  <si>
    <t>2)</t>
  </si>
  <si>
    <t>3)</t>
  </si>
  <si>
    <t>4)</t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</si>
  <si>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2564</t>
    </r>
  </si>
  <si>
    <t>อันดับ/
ระดับตำแหน่ง</t>
  </si>
  <si>
    <t>เชียวชาญพิเศษ</t>
  </si>
  <si>
    <t>ตำแหน่งว่างที่เสนอยุบเลิกแทนตำแหน่งเกษียณอายุราชการ</t>
  </si>
  <si>
    <t>........................</t>
  </si>
  <si>
    <r>
      <t xml:space="preserve">1. </t>
    </r>
    <r>
      <rPr>
        <b/>
        <sz val="16"/>
        <rFont val="TH SarabunPSK"/>
        <family val="2"/>
      </rPr>
      <t>วิทยฐานะ</t>
    </r>
    <r>
      <rPr>
        <sz val="16"/>
        <rFont val="TH SarabunPSK"/>
        <family val="2"/>
      </rPr>
      <t xml:space="preserve">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  </r>
  </si>
  <si>
    <r>
      <t xml:space="preserve">2. </t>
    </r>
    <r>
      <rPr>
        <b/>
        <sz val="16"/>
        <rFont val="TH SarabunPSK"/>
        <family val="2"/>
      </rPr>
      <t>อันดับ/ระดับตำแหน่ง</t>
    </r>
    <r>
      <rPr>
        <sz val="16"/>
        <rFont val="TH SarabunPSK"/>
        <family val="2"/>
      </rPr>
      <t xml:space="preserve">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  </r>
  </si>
  <si>
    <r>
      <t xml:space="preserve">3. </t>
    </r>
    <r>
      <rPr>
        <b/>
        <sz val="16"/>
        <rFont val="TH SarabunPSK"/>
        <family val="2"/>
      </rPr>
      <t>อัตราเงินเดือน</t>
    </r>
    <r>
      <rPr>
        <sz val="16"/>
        <rFont val="TH SarabunPSK"/>
        <family val="2"/>
      </rPr>
      <t xml:space="preserve"> ให้ระบุอัตราเงินเดือนตามบัญชีถือจ่าย ณ วันที่ 1 เมษายน 2564</t>
    </r>
  </si>
  <si>
    <t>บัญชีตำแหน่งข้าราชการครูและบุคลากรทางการศึกษา(ในสำนักงาน) ที่ขอรับการจัดสรรอัตราจากผลการเกษียณอายุราชการ เมื่อสิ้นปีงบประมาณ พ.ศ. 2564</t>
  </si>
  <si>
    <r>
      <t xml:space="preserve">4. </t>
    </r>
    <r>
      <rPr>
        <b/>
        <sz val="16"/>
        <rFont val="TH SarabunPSK"/>
        <family val="2"/>
      </rPr>
      <t>ตำแหน่งว่างที่เสนอยุบเลิกแทนตำแหน่งเกษียณอายุราชการ</t>
    </r>
    <r>
      <rPr>
        <sz val="16"/>
        <rFont val="TH SarabunPSK"/>
        <family val="2"/>
      </rPr>
      <t xml:space="preserve"> ให้กรอกตามที่แจ้งในแนวปฏิบัติ (สิ่งที่ส่งมาด้วย 2) หากไม่กรอกข้อมูลจะถือว่าเสนอตำแหน่งยุบเลิกเป็นตำแหน่งเดียวกันกับตำแหน่งเกษียณอายุ</t>
    </r>
  </si>
  <si>
    <t>ระดับตำแหน่ง</t>
  </si>
  <si>
    <t>อัตราเงินเดือน</t>
  </si>
  <si>
    <t>กลุ่มงานใน สพท.</t>
  </si>
  <si>
    <t>ตำแหน่งเลขที่</t>
  </si>
  <si>
    <t>ที่ต้องทดแทนด้วยการจ้างงานรูปแบบอื่น (ตำแหน่งพนักงานราชการ) จำนวน 1 อัตรา</t>
  </si>
  <si>
    <t>จำนวน
ตำแหน่ง</t>
  </si>
  <si>
    <t>ค่าตอบแทนแรกบรรจุ
(บาท)</t>
  </si>
  <si>
    <t>รวมอัตราค่าตอบแทน
(บาท)</t>
  </si>
  <si>
    <t>กลุ่มใน สพท</t>
  </si>
  <si>
    <t>กลุ่ม......................</t>
  </si>
  <si>
    <t>บริหารงานการเงินและสินทรัพย์</t>
  </si>
  <si>
    <t>นิเทศ ติดตาม และประเมินผลฯ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</si>
  <si>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</si>
  <si>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</si>
  <si>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</si>
  <si>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กลุ่ม พรก.</t>
  </si>
  <si>
    <t>ต.38ค(2)</t>
  </si>
  <si>
    <t>ร.38ค(2)</t>
  </si>
  <si>
    <t>................</t>
  </si>
  <si>
    <t>ให้เลือกตำแหน่งบุคลากรทางการศึกษาอื่นตามมาตรา 38 ค. (2) ที่ว่างจากผลการเกษียณอายุ ในปีงบประมาณนี้ ตามบัญชี สพฐ.คปร.2 ที่มีความสำคัญจำเป็นน้อยที่สุด มากรอกข้อมูล จำนวน 1 ตำแหน่ง</t>
  </si>
  <si>
    <t>คำอธิบาย</t>
  </si>
  <si>
    <t>ให้เลือกกลุ่มงานใน สพท., ชื่อตำแหน่งพนักงานราชการ และกลุ่มงานพนักงานราชการ ที่จะกำหนดทดแทนตำแหน่งบุคลากรทางการศึกษาอื่นตามมาตรา 38 ค. (2) ที่ว่างจากผลการเกษียณอายุในปีงบประมาณนี้</t>
  </si>
  <si>
    <t>ค่าตอบแทน พรก</t>
  </si>
  <si>
    <t>.........</t>
  </si>
  <si>
    <t xml:space="preserve">ตำแหน่งว่างที่ต้องยุบเลิก สามารถนำตำแหน่งว่างอื่น ที่เป็นตำแหน่งบุคลากรทางการศึกษาอื่นตามมาตรา 38 ค. (2) มายุบเลิกแทนตำแหน่งที่ต้องทดแทนด้วยการจ้างงานรูปแบบอื่นได้ตามความจำเป็นของภารกิจ </t>
  </si>
  <si>
    <r>
      <rPr>
        <b/>
        <vertAlign val="superscript"/>
        <sz val="16"/>
        <color theme="1"/>
        <rFont val="TH SarabunPSK"/>
        <family val="2"/>
      </rPr>
      <t>(1)</t>
    </r>
    <r>
      <rPr>
        <b/>
        <sz val="16"/>
        <color theme="1"/>
        <rFont val="TH SarabunPSK"/>
        <family val="2"/>
      </rPr>
      <t>ตำแหน่งว่างจากผลการเกษียณอายุ (สพท. ละ 1 ตำแหน่ง)</t>
    </r>
  </si>
  <si>
    <r>
      <rPr>
        <b/>
        <vertAlign val="superscript"/>
        <sz val="16"/>
        <color theme="1"/>
        <rFont val="TH SarabunPSK"/>
        <family val="2"/>
      </rPr>
      <t>(2)</t>
    </r>
    <r>
      <rPr>
        <b/>
        <sz val="16"/>
        <color theme="1"/>
        <rFont val="TH SarabunPSK"/>
        <family val="2"/>
      </rPr>
      <t>ตำแหน่งพนักงานราชการที่จะกำหนดทดแทนตำแหน่งเกษียณอายุ</t>
    </r>
  </si>
  <si>
    <r>
      <rPr>
        <b/>
        <vertAlign val="superscript"/>
        <sz val="16"/>
        <color theme="1"/>
        <rFont val="TH SarabunPSK"/>
        <family val="2"/>
      </rPr>
      <t>(3)</t>
    </r>
    <r>
      <rPr>
        <b/>
        <sz val="16"/>
        <color theme="1"/>
        <rFont val="TH SarabunPSK"/>
        <family val="2"/>
      </rPr>
      <t>ค่าตอบแทน
(แรกบรรจุ)</t>
    </r>
  </si>
  <si>
    <r>
      <rPr>
        <b/>
        <vertAlign val="superscript"/>
        <sz val="16"/>
        <rFont val="TH SarabunPSK"/>
        <family val="2"/>
      </rPr>
      <t>(4)</t>
    </r>
    <r>
      <rPr>
        <b/>
        <sz val="16"/>
        <rFont val="TH SarabunPSK"/>
        <family val="2"/>
      </rPr>
      <t>ตำแหน่งว่างที่ต้องยุบเลิก</t>
    </r>
  </si>
  <si>
    <t>*เหตุผลความจำเป็น
และลักษณะงานของตำแหน่ง</t>
  </si>
  <si>
    <r>
      <rPr>
        <b/>
        <u/>
        <sz val="16"/>
        <color theme="1"/>
        <rFont val="TH SarabunPSK"/>
        <family val="2"/>
      </rPr>
      <t>คำอธิบาย</t>
    </r>
    <r>
      <rPr>
        <sz val="16"/>
        <color theme="1"/>
        <rFont val="TH SarabunPSK"/>
        <family val="2"/>
      </rPr>
      <t xml:space="preserve"> : * ให้ระบุลักษณะงานให้สอดคล้องกับตำแหน่งพนักงานราชการซึ่งมีลักษณะงานเช่นเดียวกับลักษณะงานตามมาตรฐานตำแหน่งบุคลากรทางการศึกษาอื่นตามมาตรา 38 ค. (2) ประเภทวิชาการ</t>
    </r>
  </si>
  <si>
    <r>
      <t>(</t>
    </r>
    <r>
      <rPr>
        <b/>
        <u/>
        <sz val="16"/>
        <color theme="1"/>
        <rFont val="TH SarabunPSK"/>
        <family val="2"/>
      </rPr>
      <t>กรอกข้อมูลทุก สพท.</t>
    </r>
    <r>
      <rPr>
        <b/>
        <sz val="16"/>
        <color theme="1"/>
        <rFont val="TH SarabunPSK"/>
        <family val="2"/>
      </rPr>
      <t xml:space="preserve"> ที่มีและไม่มีอัตราเกษียณอายุในปีนี้)</t>
    </r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</si>
  <si>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ที่มีอัตราเกษียณอายุในปีนี้</t>
    </r>
    <r>
      <rPr>
        <b/>
        <sz val="16"/>
        <color theme="1"/>
        <rFont val="TH SarabunPSK"/>
        <family val="2"/>
      </rPr>
      <t>)</t>
    </r>
  </si>
  <si>
    <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F5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</si>
  <si>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t>ทาง e-mail: plan38hr@gmail.com ภายในวันที่ 23 เมษายน 2564</t>
  </si>
  <si>
    <t>เจ้าหน้าที่ผู้รับผิดชอบงานด้านอัตรากำลังและงานที่เกี่ยวข้องกับ คปร.</t>
  </si>
  <si>
    <t>0 29999 9990</t>
  </si>
  <si>
    <t>0 29999 9999</t>
  </si>
  <si>
    <t>6(ร)</t>
  </si>
  <si>
    <t>อ 30</t>
  </si>
  <si>
    <t>อ 19</t>
  </si>
  <si>
    <t>ลาออกในปีเกษียณอายุ2564</t>
  </si>
  <si>
    <t>ผอ.กลุ่ม</t>
  </si>
  <si>
    <t>อ 33</t>
  </si>
  <si>
    <t xml:space="preserve">ตำแหน่งว่างที่ต้องยุบเลิก สามารถนำตำแหน่งว่างมีเงินอื่น ที่เป็นตำแหน่งบุคลากรทางการศึกษาอื่นตามมาตรา 38 ค. (2) มายุบเลิกแทนตำแหน่งที่ต้องทดแทนด้วยการจ้างงานรูปแบบอื่นได้ตามความจำเป็นของภารกิจ </t>
  </si>
  <si>
    <t>ประถมศึกษาตัวอย่าง</t>
  </si>
  <si>
    <t>ส่งพร้อมหนังสือสำนักงานเขตพื้นที่การศึกษาประถมศึกษาตัวอย่าง ที่ ศธ04999/</t>
  </si>
  <si>
    <t>ลงวันที่ 20 เมษายน 2564</t>
  </si>
  <si>
    <t>หน่วยงานการศึกษา</t>
  </si>
  <si>
    <t>กรอบอัตรากำลังที่ ก.ค.ศ. กำหนด</t>
  </si>
  <si>
    <t>ตำแหน่งที่ว่างจากผลการเกษียณอายุราชการ (จำนวน)</t>
  </si>
  <si>
    <t>ความเห็นของส่วนราชการ</t>
  </si>
  <si>
    <t>สำนักงานเขตพื้นที่ฯ</t>
  </si>
  <si>
    <t>38 ข. (5)</t>
  </si>
  <si>
    <t>ครู</t>
  </si>
  <si>
    <t>บคศ. 38 ค. (2)</t>
  </si>
  <si>
    <t>ขอคืนที่เดิม (จำนวน)</t>
  </si>
  <si>
    <t>ขอให้ที่อื่น (จำนวน)</t>
  </si>
  <si>
    <t>รวม (จำนวน)</t>
  </si>
  <si>
    <t>ผอ. สพท.</t>
  </si>
  <si>
    <t>รอง ผอ. สพท.</t>
  </si>
  <si>
    <t>อำนวยการเฉพาะด้าน</t>
  </si>
  <si>
    <t>วิชาการ</t>
  </si>
  <si>
    <t>ทั่วไป</t>
  </si>
  <si>
    <t>โครงสร้าง</t>
  </si>
  <si>
    <t>เงื่อนไข</t>
  </si>
  <si>
    <t>ศธจ.</t>
  </si>
  <si>
    <t>รอง ศธจ.</t>
  </si>
  <si>
    <t>สูง</t>
  </si>
  <si>
    <t>ต้น</t>
  </si>
  <si>
    <t>เชี่ยวชาญ</t>
  </si>
  <si>
    <t>หน่วยงาน/อัตราว่างจากการเกษียณอายุราชการ</t>
  </si>
  <si>
    <t>หน่วยงาน/ตำแหน่งที่จะขอรับจัดสรรอัตราว่างจากการเกษียณอายุราชการ</t>
  </si>
  <si>
    <t xml:space="preserve"> ตำแหน่งเลขที่</t>
  </si>
  <si>
    <t xml:space="preserve"> ชื่อตำแหน่ง</t>
  </si>
  <si>
    <t xml:space="preserve"> ชื่อหน่วยงาน /สพท.</t>
  </si>
  <si>
    <t>จำนวนข้าราชการครูและบุคลากรทางการศึกษา</t>
  </si>
  <si>
    <t>จำนวน ขาด, เกิน (1)</t>
  </si>
  <si>
    <t>ที่มีจริง</t>
  </si>
  <si>
    <t>อัตรากำลังตามกรอบ/ เกณฑ์ที่ ก.ค.ศ. กำหนด</t>
  </si>
  <si>
    <t>บริหาร</t>
  </si>
  <si>
    <t xml:space="preserve"> 38 ข. (5)</t>
  </si>
  <si>
    <t xml:space="preserve"> ครู</t>
  </si>
  <si>
    <t xml:space="preserve"> ศึกษานิเทศก์</t>
  </si>
  <si>
    <t xml:space="preserve"> รวม</t>
  </si>
  <si>
    <t xml:space="preserve"> ผอ. สพท.</t>
  </si>
  <si>
    <t xml:space="preserve"> รอง ผอ.  โครงสร้าง</t>
  </si>
  <si>
    <t xml:space="preserve"> รอง ผอ.  เงื่อนไข</t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</si>
  <si>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ที่มีตำแหน่งบุคลากรทางการศึกษาอื่นตามมาตรา 38 ค. (2) เกษียณอายุในปีนี้</t>
    </r>
    <r>
      <rPr>
        <b/>
        <sz val="16"/>
        <color theme="1"/>
        <rFont val="TH SarabunPSK"/>
        <family val="2"/>
      </rPr>
      <t>)</t>
    </r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</si>
  <si>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ที่มีตำแหน่งบุคลากรทางการศึกษาอื่นตามมาตรา 38 ค. (2) เกษียณอายุในปีนี้</t>
    </r>
    <r>
      <rPr>
        <b/>
        <sz val="16"/>
        <color theme="1"/>
        <rFont val="TH SarabunPSK"/>
        <family val="2"/>
      </rPr>
      <t xml:space="preserve">) </t>
    </r>
  </si>
  <si>
    <t>บัญชีตำแหน่งว่างจากผลการเกษียณอายุราชการ เมื่อสิ้นปีงบประมาณ พ.ศ. 2564 ของตำแหน่งบุคลากรทางการศึกษาอื่นตามมาตรา 38 ค. (2)</t>
  </si>
  <si>
    <t xml:space="preserve">บัญชีตำแหน่งว่างจากผลการเกษียณอายุราชการ เมื่อสิ้นปีงบประมาณ พ.ศ. 2564 ของตำแหน่งบุคลากรทางการศึกษาอื่นตามมาตรา 38 ค. (2) </t>
  </si>
  <si>
    <t xml:space="preserve">แบบคำขอรับการจัดสรรกรอบอัตรากำลังพนักงานราชการ กรณีทดแทนอัตราว่างจากผลการเกษียณอายุราชการ เมื่อสิ้นปีงบประมาณ พ.ศ. 2564 </t>
  </si>
  <si>
    <t>ของตำแหน่งบุคลากรทางการศึกษาอื่นตามมาตรา 38 ค. (2) ด้วยการจ้างงานรูปแบบอื่น ตามมาตรการบริหารจัดการกำลังคนภาครัฐ (พ.ศ. 2562 - 2565)</t>
  </si>
  <si>
    <t>ให้กำหนดค่าตอบแทนแรกบรรจุของพนักงานราชการ คุณวุฒิระดับปริญญาตรี ที่ ก.พ. รับรอง ตามประกาศ คพร. เรื่อง ค่าตอบแทนของพนักงานราชการ (ฉบับที่ 9) พ.ศ. 2561 ลงวันที่ 15 พฤษภาคม 2561 ดังนี้</t>
  </si>
  <si>
    <t>(3.2) กลุ่มงานบริหารทั่วไป คุณวุฒิระดับปริญญาตรี (ที่มีหลักสูตรกำหนดระยะเวลาการศึกษาไม่น้อยกว่า 4 ปี) อัตราค่าตอบแทน 18,000 บาท</t>
  </si>
  <si>
    <t>(3.1) กลุ่มงานวิชาชีพเฉพาะ คุณวุฒิระดับปริญญาตรี (ที่มีหลักสูตรกำหนดระยะเวลาการศึกษาไม่น้อยกว่า 4 ปี) อัตราค่าตอบแทน 19,500 บาท</t>
  </si>
  <si>
    <t>2.1) จำแนกตามประเภทตำแหน่ง</t>
  </si>
  <si>
    <t xml:space="preserve">       - ประเภทวิชาการ</t>
  </si>
  <si>
    <t xml:space="preserve">       - ประเภททั่วไป</t>
  </si>
  <si>
    <t xml:space="preserve">      - อำนวยการ</t>
  </si>
  <si>
    <t xml:space="preserve">      - บริหารงานการเงินและสินทรัพย์</t>
  </si>
  <si>
    <t xml:space="preserve">      - บริหารงานบุคคล</t>
  </si>
  <si>
    <t xml:space="preserve">      - นโยบายและแผน</t>
  </si>
  <si>
    <t xml:space="preserve">      - ส่งเสริมการจัดการศึกษา</t>
  </si>
  <si>
    <t xml:space="preserve">      - นิเทศ ติดตามและประเมินผลฯ</t>
  </si>
  <si>
    <t xml:space="preserve">      - ตรวจสอบภายใน</t>
  </si>
  <si>
    <t>2.2) จำแนกตามกลุ่มงานในสำนักงาน (ตามว 26/2560)</t>
  </si>
  <si>
    <t>โดยกำหนดตำแหน่งพนักงานราชการในกลุ่มบริหารทั่วไป หรือกลุ่มวิชาชีพเฉพาะ ที่มีลักษณะงานสอดคล้องกับภารกิจของกลุ่มงานในสำนักงานเขตพื้นที่การศึกษา ตามลักษณะงานในมาตรฐานตำแหน่ง</t>
  </si>
  <si>
    <t>พนักงานราชการ พ.ศ. 2554 ลงวันที่ 28 กุมภาพันธ์ 2554 (ข้อ 8 และ ข้อ 9)</t>
  </si>
  <si>
    <t>บุคลากรทางการศึกษาอื่นตามมาตรา 38 ค. (2) ตำแหน่งประเภทวิชาการ ทั้งนี้ เป็นไปตามประกาศ คพร. เรื่อง การกำหนดลักษณะงานและคุณสมบัติเฉพาะของกลุ่มงานและการจัดทำกรอบอัตรากำลัง</t>
  </si>
  <si>
    <t>ผลรวมข้อ 2.1) ต้องเท่ากับ ผลรวมข้อ 2.2</t>
  </si>
  <si>
    <t>หมายถึง ข้อมูลข้อ 2.1) ไม่เท่ากับข้อ 2.2) ให้แก้ไขข้อมูลให้ถูกต้องตรงกัน</t>
  </si>
  <si>
    <t>1. คืนส่วนราชการเดิม และขอนำตำแหน่งเจ้าพนักงานธุรการ ตำแหน่งเลขที่ อ 33 ซึ่งเป็นตำแหน่งว่างอื่นมายุบเลิกแทนตำแหน่งเกษียณอายุ ตำแหน่งเลขที่ อ 30
2. กำหนดในกลุ่มนโยบายและแผน โดยให้ปฏิบัติงานตรวจสอบ รวบรวมข้อมูล วิเคราะห์ ออกแบบเพื่อพัฒนาระบบเทคโนโลยีสารสนเทศ สำหรับดำเนินงานวิเคราะห์นโยบายและแผนให้มีประสิทธิภาพ ตามนโยบายของ สพฐ.</t>
  </si>
  <si>
    <t>เขต 1 กรุงเทพมหานคร</t>
  </si>
  <si>
    <t>เขต 2 กรุงเทพมหานคร</t>
  </si>
  <si>
    <t>เขต 8 ราชบุรี กาญจนบุรี</t>
  </si>
  <si>
    <t>เขต 24 กาฬสินธุ์</t>
  </si>
  <si>
    <t>เขต 41 กำแพงเพชร พิจิตร</t>
  </si>
  <si>
    <t>เขต 25 ขอนแก่น</t>
  </si>
  <si>
    <t>เขต 17 จันทบุรี ตราด</t>
  </si>
  <si>
    <t>เขต 6 ฉะเชิงเทรา สมุทรปราการ</t>
  </si>
  <si>
    <t>เขต 18 ชลบุรี ระยอง</t>
  </si>
  <si>
    <t>เขต 30 ชัยภูมิ</t>
  </si>
  <si>
    <t>เขต 36 เชียงราย พะเยา</t>
  </si>
  <si>
    <t>เขต 34 เชียงใหม่ แม่ฮ่องสอน</t>
  </si>
  <si>
    <t>เขต 13 ตรัง กระบี่</t>
  </si>
  <si>
    <t>เขต 38 สุโขทัย ตาก</t>
  </si>
  <si>
    <t>เขต 9 สุพรรณบุรี นครปฐม</t>
  </si>
  <si>
    <t>เขต 22 นครพนม มุกดาหาร</t>
  </si>
  <si>
    <t>เขต 31 นครราชสีมา</t>
  </si>
  <si>
    <t>เขต 12 นครศรีธรรมราช พัทลุง</t>
  </si>
  <si>
    <t>เขต 42 นครสวรรค์ อุทัยธานี</t>
  </si>
  <si>
    <t>เขต 3 นนทบุรี พระนครศรีอยุธยา</t>
  </si>
  <si>
    <t>เขต 15 นราธิวาส ยะลา ปัตตานี</t>
  </si>
  <si>
    <t>เขต 37 แพร่ น่าน</t>
  </si>
  <si>
    <t>เขต 21 หนองคาย บึงกาฬ</t>
  </si>
  <si>
    <t>เขต 32 บุรีรัมย์</t>
  </si>
  <si>
    <t>เขต 4 ปทุมธานี สระบุรี</t>
  </si>
  <si>
    <t>เขต 10 เพชรบุรี สมุทรสาคร สมุทรสงคราม ประจวบคีรีขันธ์</t>
  </si>
  <si>
    <t>เขต 7 ปราจีนบุรี นครนายก สระแก้ว</t>
  </si>
  <si>
    <t>เขต 14 พังงา ภูเก็ต ระนอง</t>
  </si>
  <si>
    <t>เขต 39 พิษณุโลก อุตรดิตถ์</t>
  </si>
  <si>
    <t>เขต 40 เพชรบูรณ์</t>
  </si>
  <si>
    <t>เขต 26 มหาสารคาม</t>
  </si>
  <si>
    <t>เขต 27 ร้อยเอ็ด</t>
  </si>
  <si>
    <t>เขต 5 สิงห์บุรี อ่างทอง ชัยนาท ลพบุรี</t>
  </si>
  <si>
    <t>เขต 35 ลำปาง ลำพูน</t>
  </si>
  <si>
    <t>เขต 19 เลย หนองบัวลำภู</t>
  </si>
  <si>
    <t>เขต 28 ศรีสะเกษ ยโสธร</t>
  </si>
  <si>
    <t>เขต 23 สกลนคร</t>
  </si>
  <si>
    <t>เขต 16 สงขลา สตูล</t>
  </si>
  <si>
    <t>เขต 11 สุราษฎร์ธานี ชุมพร</t>
  </si>
  <si>
    <t>เขต 33 สุรินทร์</t>
  </si>
  <si>
    <t>เขต 20 อุดรธานี</t>
  </si>
  <si>
    <t>เขต 42 นครสวรรค์ อุทัยธานี และ 
เขต 5 สิงห์บุรี อ่างทอง ชัยนาท ลพบุรี</t>
  </si>
  <si>
    <t>เขต 29 อุบลราชธานี อำนาจเจริญ</t>
  </si>
  <si>
    <t>(สพม. 1 เดิม)</t>
  </si>
  <si>
    <t>(สพม. 2 เดิม)</t>
  </si>
  <si>
    <t>(สพม. 24 เดิม)</t>
  </si>
  <si>
    <t>(สพม. 41 เดิม)</t>
  </si>
  <si>
    <t>(สพม. 25 เดิม)</t>
  </si>
  <si>
    <t>(สพม. 17 เดิม)</t>
  </si>
  <si>
    <t>(สพม. 6 เดิม)</t>
  </si>
  <si>
    <t>(สพม. 18 เดิม)</t>
  </si>
  <si>
    <t>(สพม. 30 เดิม)</t>
  </si>
  <si>
    <t>(สพม. 36 เดิม)</t>
  </si>
  <si>
    <t>(สพม. 34 เดิม)</t>
  </si>
  <si>
    <t>(สพม. 13 เดิม)</t>
  </si>
  <si>
    <t>(สพม. 22 เดิม)</t>
  </si>
  <si>
    <t>(สพม. 31 เดิม)</t>
  </si>
  <si>
    <t>(สพม. 12 เดิม)</t>
  </si>
  <si>
    <t>(สพม. 42 เดิม)</t>
  </si>
  <si>
    <t>(สพม. 3 เดิม)</t>
  </si>
  <si>
    <t>(สพม. 15 เดิม)</t>
  </si>
  <si>
    <t>(สพม. 32 เดิม)</t>
  </si>
  <si>
    <t>(สพม. 4 เดิม)</t>
  </si>
  <si>
    <t>(สพม. 7 เดิม)</t>
  </si>
  <si>
    <t>(สพม. 14 เดิม)</t>
  </si>
  <si>
    <t>(สพม. 39 เดิม)</t>
  </si>
  <si>
    <t>(สพม. 10 เดิม)</t>
  </si>
  <si>
    <t>(สพม. 40 เดิม)</t>
  </si>
  <si>
    <t>(สพม. 37 เดิม)</t>
  </si>
  <si>
    <t>(สพม. 26 เดิม)</t>
  </si>
  <si>
    <t>(สพม. 27 เดิม)</t>
  </si>
  <si>
    <t>(สพม. 8 เดิม)</t>
  </si>
  <si>
    <t>(สพม. 35 เดิม)</t>
  </si>
  <si>
    <t>(สพม. 19 เดิม)</t>
  </si>
  <si>
    <t>(สพม. 28 เดิม)</t>
  </si>
  <si>
    <t>(สพม. 23 เดิม)</t>
  </si>
  <si>
    <t>(สพม. 16 เดิม)</t>
  </si>
  <si>
    <t>(สพม. 5 เดิม)</t>
  </si>
  <si>
    <t>(สพม. 38 เดิม)</t>
  </si>
  <si>
    <t>(สพม. 9 เดิม)</t>
  </si>
  <si>
    <t>(สพม. 11 เดิม)</t>
  </si>
  <si>
    <t>(สพม. 33 เดิม)</t>
  </si>
  <si>
    <t>(สพม. 21 เดิม)</t>
  </si>
  <si>
    <t>(สพม. 20 เดิม)</t>
  </si>
  <si>
    <t>(สพม. 29 เดิม)</t>
  </si>
  <si>
    <t>มัธยมศึกษากรุงเทพมหานคร เขต 1 (สพม. 1 เดิม)</t>
  </si>
  <si>
    <t>มัธยมศึกษากรุงเทพมหานคร เขต 2 (สพม. 2 เดิม)</t>
  </si>
  <si>
    <t>มัธยมศึกษากาฬสินธุ์ (สพม. 24 เดิม)</t>
  </si>
  <si>
    <t>มัธยมศึกษากำแพงเพชร (สพม. 41 เดิม)</t>
  </si>
  <si>
    <t>มัธยมศึกษาขอนแก่น (สพม. 25 เดิม)</t>
  </si>
  <si>
    <t>มัธยมศึกษาจันทบุรี ตราด (สพม. 17 เดิม)</t>
  </si>
  <si>
    <t>มัธยมศึกษาฉะเชิงเทรา (สพม. 6 เดิม)</t>
  </si>
  <si>
    <t>มัธยมศึกษาชลบุรี ระยอง (สพม. 18 เดิม)</t>
  </si>
  <si>
    <t>มัธยมศึกษาชัยภูมิ (สพม. 30 เดิม)</t>
  </si>
  <si>
    <t>มัธยมศึกษาเชียงราย (สพม. 36 เดิม)</t>
  </si>
  <si>
    <t>มัธยมศึกษาเชียงใหม่ (สพม. 34 เดิม)</t>
  </si>
  <si>
    <t>มัธยมศึกษาตรัง กระบี่ (สพม. 13 เดิม)</t>
  </si>
  <si>
    <t>มัธยมศึกษานครพนม (สพม. 22 เดิม)</t>
  </si>
  <si>
    <t>มัธยมศึกษานครราชสีมา (สพม. 31 เดิม)</t>
  </si>
  <si>
    <t>มัธยมศึกษานครศรีธรรมราช (สพม. 12 เดิม)</t>
  </si>
  <si>
    <t>มัธยมศึกษานครสวรรค์ (สพม. 42 เดิม)</t>
  </si>
  <si>
    <t>มัธยมศึกษานนทบุรี (สพม. 3 เดิม)</t>
  </si>
  <si>
    <t>มัธยมศึกษานราธิวาส (สพม. 15 เดิม)</t>
  </si>
  <si>
    <t>มัธยมศึกษาบุรีรัมย์ (สพม. 32 เดิม)</t>
  </si>
  <si>
    <t>มัธยมศึกษาปทุมธานี (สพม. 4 เดิม)</t>
  </si>
  <si>
    <t>มัธยมศึกษาปราจีนบุรี นครนายก (สพม. 7 เดิม)</t>
  </si>
  <si>
    <t>มัธยมศึกษาพังงา ภูเก็ต ระนอง (สพม. 14 เดิม)</t>
  </si>
  <si>
    <t>มัธยมศึกษาพิษณุโลก อุตรดิตถ์ (สพม. 39 เดิม)</t>
  </si>
  <si>
    <t>มัธยมศึกษาเพชรบุรี (สพม. 10 เดิม)</t>
  </si>
  <si>
    <t>มัธยมศึกษาเพชรบูรณ์ (สพม. 40 เดิม)</t>
  </si>
  <si>
    <t>มัธยมศึกษาแพร่ (สพม. 37 เดิม)</t>
  </si>
  <si>
    <t>มัธยมศึกษามหาสารคาม (สพม. 26 เดิม)</t>
  </si>
  <si>
    <t>มัธยมศึกษาร้อยเอ็ด (สพม. 27 เดิม)</t>
  </si>
  <si>
    <t>มัธยมศึกษาราชบุรี (สพม. 8 เดิม)</t>
  </si>
  <si>
    <t>มัธยมศึกษาลำปาง ลำพูน (สพม. 35 เดิม)</t>
  </si>
  <si>
    <t>มัธยมศึกษาเลย หนองบัวลำภู (สพม. 19 เดิม)</t>
  </si>
  <si>
    <t>มัธยมศึกษาศรีสะเกษ ยโสธร (สพม. 28 เดิม)</t>
  </si>
  <si>
    <t>มัธยมศึกษาสกลนคร (สพม. 23 เดิม)</t>
  </si>
  <si>
    <t>มัธยมศึกษาสงขลา สตูล (สพม. 16 เดิม)</t>
  </si>
  <si>
    <t>มัธยมศึกษาสิงห์บุรี อ่างทอง (สพม. 5 เดิม)</t>
  </si>
  <si>
    <t>มัธยมศึกษาสุโขทัย (สพม. 38 เดิม)</t>
  </si>
  <si>
    <t>มัธยมศึกษาสุพรรณบุรี (สพม. 9 เดิม)</t>
  </si>
  <si>
    <t>มัธยมศึกษาสุราษฎร์ธานี ชุมพร (สพม. 11 เดิม)</t>
  </si>
  <si>
    <t>มัธยมศึกษาสุรินทร์ (สพม. 33 เดิม)</t>
  </si>
  <si>
    <t>มัธยมศึกษาหนองคาย (สพม. 21 เดิม)</t>
  </si>
  <si>
    <t>มัธยมศึกษาอุดรธานี (สพม. 20 เดิม)</t>
  </si>
  <si>
    <t>มัธยมศึกษาอุบลราชธานี อำนาจเจริญ (สพม. 29 เดิม)</t>
  </si>
  <si>
    <t>-</t>
  </si>
  <si>
    <t>หากเซลเป็น</t>
  </si>
  <si>
    <t>สีแดง</t>
  </si>
  <si>
    <t>2.2) จำแนกตามกลุ่มงานในสำนักงาน (ตาม ว 26/2560)</t>
  </si>
  <si>
    <r>
      <t>ตำแหน่ง</t>
    </r>
    <r>
      <rPr>
        <u/>
        <sz val="16"/>
        <color theme="1"/>
        <rFont val="TH SarabunPSK"/>
        <family val="2"/>
      </rPr>
      <t>ว่างมีเงิน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</si>
</sst>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ahoma"/>
      <family val="2"/>
      <scheme val="minor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8"/>
      <name val="Tahoma"/>
      <family val="2"/>
      <charset val="222"/>
      <scheme val="minor"/>
    </font>
    <font>
      <vertAlign val="superscript"/>
      <sz val="16"/>
      <color theme="1"/>
      <name val="TH SarabunPSK"/>
      <family val="2"/>
    </font>
    <font>
      <b/>
      <sz val="14"/>
      <name val="TH SarabunPSK"/>
      <family val="2"/>
    </font>
    <font>
      <b/>
      <vertAlign val="superscript"/>
      <sz val="16"/>
      <color theme="1"/>
      <name val="TH SarabunPSK"/>
      <family val="2"/>
    </font>
    <font>
      <b/>
      <vertAlign val="superscript"/>
      <sz val="16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name val="TH SarabunPSK"/>
      <family val="2"/>
    </font>
    <font>
      <b/>
      <sz val="9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5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7" fillId="2" borderId="0" xfId="2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/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3" fontId="7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vertical="center" shrinkToFit="1"/>
      <protection locked="0"/>
    </xf>
    <xf numFmtId="3" fontId="7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9" fillId="0" borderId="0" xfId="0" applyFont="1" applyFill="1"/>
    <xf numFmtId="0" fontId="2" fillId="5" borderId="0" xfId="0" applyFont="1" applyFill="1" applyProtection="1"/>
    <xf numFmtId="0" fontId="3" fillId="5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Continuous" vertical="center" shrinkToFit="1"/>
    </xf>
    <xf numFmtId="0" fontId="4" fillId="0" borderId="2" xfId="0" applyFont="1" applyFill="1" applyBorder="1" applyAlignment="1" applyProtection="1">
      <alignment horizontal="centerContinuous" vertical="center" shrinkToFit="1"/>
    </xf>
    <xf numFmtId="0" fontId="4" fillId="5" borderId="3" xfId="0" applyFont="1" applyFill="1" applyBorder="1" applyAlignment="1" applyProtection="1">
      <alignment horizontal="centerContinuous" vertical="center" shrinkToFit="1"/>
    </xf>
    <xf numFmtId="0" fontId="4" fillId="5" borderId="4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2" fillId="5" borderId="7" xfId="0" applyFont="1" applyFill="1" applyBorder="1" applyProtection="1"/>
    <xf numFmtId="0" fontId="13" fillId="5" borderId="7" xfId="0" applyFont="1" applyFill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centerContinuous" vertical="center" shrinkToFit="1"/>
    </xf>
    <xf numFmtId="0" fontId="8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Continuous" vertical="center" shrinkToFit="1"/>
    </xf>
    <xf numFmtId="0" fontId="3" fillId="5" borderId="0" xfId="0" quotePrefix="1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right" vertical="center" indent="1"/>
    </xf>
    <xf numFmtId="0" fontId="2" fillId="5" borderId="26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2" fillId="5" borderId="25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 shrinkToFit="1"/>
    </xf>
    <xf numFmtId="0" fontId="2" fillId="5" borderId="4" xfId="0" applyFont="1" applyFill="1" applyBorder="1" applyAlignment="1" applyProtection="1">
      <alignment horizontal="centerContinuous" vertical="center" shrinkToFit="1"/>
    </xf>
    <xf numFmtId="0" fontId="2" fillId="5" borderId="0" xfId="0" applyFont="1" applyFill="1" applyBorder="1" applyAlignment="1" applyProtection="1">
      <alignment horizontal="centerContinuous" vertical="center" shrinkToFit="1"/>
    </xf>
    <xf numFmtId="0" fontId="2" fillId="5" borderId="5" xfId="0" applyFont="1" applyFill="1" applyBorder="1" applyAlignment="1" applyProtection="1">
      <alignment horizontal="centerContinuous" vertical="center" shrinkToFit="1"/>
    </xf>
    <xf numFmtId="0" fontId="2" fillId="5" borderId="6" xfId="0" applyFont="1" applyFill="1" applyBorder="1" applyAlignment="1" applyProtection="1">
      <alignment horizontal="centerContinuous" vertical="center" shrinkToFit="1"/>
    </xf>
    <xf numFmtId="0" fontId="2" fillId="5" borderId="7" xfId="0" applyFont="1" applyFill="1" applyBorder="1" applyAlignment="1" applyProtection="1">
      <alignment horizontal="centerContinuous" vertical="center" shrinkToFit="1"/>
    </xf>
    <xf numFmtId="0" fontId="2" fillId="5" borderId="8" xfId="0" applyFont="1" applyFill="1" applyBorder="1" applyAlignment="1" applyProtection="1">
      <alignment horizontal="centerContinuous" vertical="center" shrinkToFit="1"/>
    </xf>
    <xf numFmtId="0" fontId="2" fillId="5" borderId="10" xfId="0" quotePrefix="1" applyFont="1" applyFill="1" applyBorder="1" applyAlignment="1" applyProtection="1">
      <alignment horizontal="center" vertical="center" shrinkToFit="1"/>
    </xf>
    <xf numFmtId="0" fontId="2" fillId="5" borderId="6" xfId="0" applyFont="1" applyFill="1" applyBorder="1" applyAlignment="1" applyProtection="1">
      <alignment horizontal="center" vertical="center" shrinkToFit="1"/>
    </xf>
    <xf numFmtId="0" fontId="2" fillId="5" borderId="11" xfId="0" quotePrefix="1" applyFont="1" applyFill="1" applyBorder="1" applyAlignment="1" applyProtection="1">
      <alignment horizontal="center" vertical="center" shrinkToFit="1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3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vertical="center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0" fontId="2" fillId="5" borderId="22" xfId="0" applyFont="1" applyFill="1" applyBorder="1" applyAlignment="1" applyProtection="1">
      <alignment vertical="center"/>
    </xf>
    <xf numFmtId="0" fontId="2" fillId="5" borderId="1" xfId="0" applyFont="1" applyFill="1" applyBorder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0" fontId="7" fillId="0" borderId="2" xfId="2" applyFont="1" applyBorder="1" applyAlignment="1" applyProtection="1">
      <alignment horizontal="center" vertical="top"/>
    </xf>
    <xf numFmtId="0" fontId="2" fillId="5" borderId="4" xfId="0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5" borderId="5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Protection="1"/>
    <xf numFmtId="0" fontId="2" fillId="5" borderId="8" xfId="0" applyFont="1" applyFill="1" applyBorder="1" applyProtection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vertical="center" shrinkToFit="1"/>
    </xf>
    <xf numFmtId="0" fontId="2" fillId="5" borderId="0" xfId="0" applyFont="1" applyFill="1" applyAlignment="1" applyProtection="1">
      <alignment vertical="center" shrinkToFit="1"/>
    </xf>
    <xf numFmtId="3" fontId="2" fillId="5" borderId="25" xfId="0" applyNumberFormat="1" applyFont="1" applyFill="1" applyBorder="1" applyAlignment="1" applyProtection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15" fillId="5" borderId="23" xfId="0" applyFont="1" applyFill="1" applyBorder="1" applyAlignment="1" applyProtection="1">
      <alignment vertical="center"/>
    </xf>
    <xf numFmtId="0" fontId="16" fillId="6" borderId="12" xfId="0" applyFont="1" applyFill="1" applyBorder="1" applyAlignment="1">
      <alignment horizontal="center" vertical="top"/>
    </xf>
    <xf numFmtId="0" fontId="16" fillId="2" borderId="12" xfId="0" applyFont="1" applyFill="1" applyBorder="1"/>
    <xf numFmtId="0" fontId="16" fillId="3" borderId="12" xfId="0" applyFont="1" applyFill="1" applyBorder="1"/>
    <xf numFmtId="0" fontId="14" fillId="2" borderId="7" xfId="2" applyNumberFormat="1" applyFont="1" applyFill="1" applyBorder="1" applyAlignment="1" applyProtection="1">
      <alignment vertical="center"/>
      <protection locked="0"/>
    </xf>
    <xf numFmtId="0" fontId="16" fillId="5" borderId="0" xfId="0" applyFont="1" applyFill="1"/>
    <xf numFmtId="0" fontId="0" fillId="5" borderId="0" xfId="0" applyFill="1"/>
    <xf numFmtId="0" fontId="17" fillId="5" borderId="0" xfId="0" applyFont="1" applyFill="1"/>
    <xf numFmtId="0" fontId="2" fillId="5" borderId="4" xfId="0" applyFont="1" applyFill="1" applyBorder="1" applyAlignment="1" applyProtection="1">
      <alignment horizontal="center" vertical="center" shrinkToFit="1"/>
    </xf>
    <xf numFmtId="0" fontId="2" fillId="5" borderId="9" xfId="0" applyFont="1" applyFill="1" applyBorder="1" applyAlignment="1" applyProtection="1">
      <alignment horizontal="centerContinuous" vertical="center" shrinkToFit="1"/>
    </xf>
    <xf numFmtId="0" fontId="2" fillId="0" borderId="0" xfId="2" applyFont="1"/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wrapText="1"/>
    </xf>
    <xf numFmtId="3" fontId="3" fillId="5" borderId="12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2" fillId="0" borderId="0" xfId="0" applyFont="1"/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23" fillId="0" borderId="0" xfId="0" applyFont="1"/>
    <xf numFmtId="0" fontId="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/>
    </xf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Fill="1"/>
    <xf numFmtId="0" fontId="7" fillId="3" borderId="15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shrinkToFit="1"/>
    </xf>
    <xf numFmtId="3" fontId="7" fillId="2" borderId="15" xfId="0" applyNumberFormat="1" applyFont="1" applyFill="1" applyBorder="1" applyAlignment="1">
      <alignment horizontal="right" vertical="center" indent="1" shrinkToFit="1"/>
    </xf>
    <xf numFmtId="0" fontId="7" fillId="2" borderId="15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top"/>
    </xf>
    <xf numFmtId="0" fontId="7" fillId="0" borderId="16" xfId="2" applyFont="1" applyBorder="1" applyAlignment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center"/>
    </xf>
    <xf numFmtId="0" fontId="25" fillId="5" borderId="0" xfId="0" applyFont="1" applyFill="1"/>
    <xf numFmtId="0" fontId="0" fillId="5" borderId="0" xfId="0" applyFont="1" applyFill="1"/>
    <xf numFmtId="0" fontId="25" fillId="0" borderId="0" xfId="0" applyFont="1" applyFill="1"/>
    <xf numFmtId="0" fontId="0" fillId="0" borderId="0" xfId="0" applyFont="1"/>
    <xf numFmtId="0" fontId="7" fillId="0" borderId="0" xfId="0" applyFont="1" applyAlignment="1">
      <alignment vertical="top"/>
    </xf>
    <xf numFmtId="0" fontId="11" fillId="0" borderId="0" xfId="0" applyFont="1" applyBorder="1" applyAlignment="1"/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7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10" fillId="0" borderId="12" xfId="2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shrinkToFit="1"/>
    </xf>
    <xf numFmtId="0" fontId="28" fillId="5" borderId="0" xfId="0" applyFont="1" applyFill="1" applyAlignment="1">
      <alignment horizontal="right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11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right" vertical="center"/>
    </xf>
    <xf numFmtId="0" fontId="2" fillId="5" borderId="7" xfId="0" applyFont="1" applyFill="1" applyBorder="1" applyAlignment="1" applyProtection="1"/>
    <xf numFmtId="0" fontId="6" fillId="2" borderId="7" xfId="2" applyNumberFormat="1" applyFont="1" applyFill="1" applyBorder="1" applyAlignment="1" applyProtection="1">
      <alignment vertical="center"/>
    </xf>
    <xf numFmtId="0" fontId="9" fillId="5" borderId="23" xfId="0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7" fillId="0" borderId="2" xfId="2" applyFont="1" applyBorder="1" applyAlignment="1" applyProtection="1">
      <alignment horizontal="center" vertical="top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shrinkToFit="1"/>
    </xf>
    <xf numFmtId="0" fontId="2" fillId="7" borderId="27" xfId="1" applyNumberFormat="1" applyFont="1" applyFill="1" applyBorder="1" applyAlignment="1" applyProtection="1">
      <alignment horizontal="center" vertical="center" shrinkToFit="1"/>
    </xf>
    <xf numFmtId="0" fontId="2" fillId="7" borderId="14" xfId="1" applyNumberFormat="1" applyFont="1" applyFill="1" applyBorder="1" applyAlignment="1" applyProtection="1">
      <alignment horizontal="center" vertical="center" shrinkToFit="1"/>
    </xf>
    <xf numFmtId="187" fontId="2" fillId="7" borderId="14" xfId="1" applyNumberFormat="1" applyFont="1" applyFill="1" applyBorder="1" applyAlignment="1" applyProtection="1">
      <alignment horizontal="center" shrinkToFit="1"/>
    </xf>
    <xf numFmtId="0" fontId="6" fillId="5" borderId="7" xfId="2" applyNumberFormat="1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horizontal="centerContinuous" vertical="center" shrinkToFit="1"/>
    </xf>
    <xf numFmtId="0" fontId="4" fillId="5" borderId="2" xfId="0" applyFont="1" applyFill="1" applyBorder="1" applyAlignment="1" applyProtection="1">
      <alignment horizontal="centerContinuous" vertical="center" shrinkToFit="1"/>
    </xf>
    <xf numFmtId="0" fontId="0" fillId="5" borderId="0" xfId="0" applyFill="1" applyBorder="1" applyAlignment="1" applyProtection="1">
      <alignment vertical="center"/>
      <protection locked="0"/>
    </xf>
    <xf numFmtId="0" fontId="2" fillId="5" borderId="22" xfId="0" applyFont="1" applyFill="1" applyBorder="1" applyAlignment="1" applyProtection="1">
      <alignment horizontal="right" vertical="center" shrinkToFit="1"/>
    </xf>
    <xf numFmtId="0" fontId="7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Alignment="1">
      <alignment horizontal="centerContinuous" shrinkToFit="1"/>
    </xf>
    <xf numFmtId="0" fontId="2" fillId="0" borderId="0" xfId="2" applyFont="1" applyAlignment="1">
      <alignment horizontal="centerContinuous" shrinkToFit="1"/>
    </xf>
    <xf numFmtId="0" fontId="6" fillId="0" borderId="0" xfId="0" applyFont="1" applyAlignment="1">
      <alignment horizontal="centerContinuous" shrinkToFit="1"/>
    </xf>
    <xf numFmtId="0" fontId="3" fillId="0" borderId="0" xfId="0" applyFont="1" applyAlignment="1">
      <alignment horizontal="centerContinuous" shrinkToFit="1"/>
    </xf>
    <xf numFmtId="0" fontId="3" fillId="0" borderId="16" xfId="0" applyFont="1" applyBorder="1" applyAlignment="1">
      <alignment horizontal="centerContinuous" vertical="center" shrinkToFit="1"/>
    </xf>
    <xf numFmtId="0" fontId="3" fillId="0" borderId="18" xfId="0" applyFont="1" applyBorder="1" applyAlignment="1">
      <alignment horizontal="centerContinuous" vertical="center" shrinkToFit="1"/>
    </xf>
    <xf numFmtId="0" fontId="3" fillId="0" borderId="17" xfId="0" applyFont="1" applyBorder="1" applyAlignment="1">
      <alignment horizontal="centerContinuous" vertical="center" shrinkToFit="1"/>
    </xf>
    <xf numFmtId="0" fontId="6" fillId="0" borderId="16" xfId="0" applyFont="1" applyBorder="1" applyAlignment="1">
      <alignment horizontal="centerContinuous" vertical="center" shrinkToFit="1"/>
    </xf>
    <xf numFmtId="0" fontId="6" fillId="0" borderId="18" xfId="0" applyFont="1" applyBorder="1" applyAlignment="1">
      <alignment horizontal="centerContinuous" vertical="center" shrinkToFit="1"/>
    </xf>
    <xf numFmtId="0" fontId="6" fillId="0" borderId="17" xfId="0" applyFont="1" applyBorder="1" applyAlignment="1">
      <alignment horizontal="centerContinuous" vertical="center" shrinkToFit="1"/>
    </xf>
    <xf numFmtId="0" fontId="3" fillId="2" borderId="14" xfId="0" applyFont="1" applyFill="1" applyBorder="1" applyAlignment="1">
      <alignment vertical="center" shrinkToFit="1"/>
    </xf>
    <xf numFmtId="3" fontId="2" fillId="2" borderId="14" xfId="0" applyNumberFormat="1" applyFont="1" applyFill="1" applyBorder="1" applyAlignment="1">
      <alignment vertical="center" shrinkToFit="1"/>
    </xf>
    <xf numFmtId="3" fontId="7" fillId="2" borderId="15" xfId="0" applyNumberFormat="1" applyFont="1" applyFill="1" applyBorder="1" applyAlignment="1">
      <alignment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vertical="center" shrinkToFit="1"/>
    </xf>
    <xf numFmtId="0" fontId="2" fillId="0" borderId="0" xfId="0" applyFont="1" applyAlignment="1"/>
    <xf numFmtId="0" fontId="22" fillId="0" borderId="0" xfId="0" applyFont="1" applyAlignment="1"/>
    <xf numFmtId="0" fontId="2" fillId="3" borderId="1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3" fontId="2" fillId="2" borderId="13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vertical="center" shrinkToFit="1"/>
    </xf>
    <xf numFmtId="0" fontId="2" fillId="0" borderId="0" xfId="0" quotePrefix="1" applyFont="1" applyAlignment="1">
      <alignment horizontal="right"/>
    </xf>
    <xf numFmtId="3" fontId="2" fillId="3" borderId="13" xfId="0" applyNumberFormat="1" applyFont="1" applyFill="1" applyBorder="1" applyAlignment="1">
      <alignment vertical="center" shrinkToFit="1"/>
    </xf>
    <xf numFmtId="3" fontId="2" fillId="3" borderId="14" xfId="0" applyNumberFormat="1" applyFont="1" applyFill="1" applyBorder="1" applyAlignment="1">
      <alignment vertical="center" shrinkToFit="1"/>
    </xf>
    <xf numFmtId="3" fontId="2" fillId="3" borderId="15" xfId="0" applyNumberFormat="1" applyFont="1" applyFill="1" applyBorder="1" applyAlignment="1">
      <alignment vertical="center" shrinkToFit="1"/>
    </xf>
    <xf numFmtId="0" fontId="2" fillId="0" borderId="0" xfId="0" quotePrefix="1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0" fontId="18" fillId="0" borderId="0" xfId="0" applyFont="1"/>
    <xf numFmtId="0" fontId="7" fillId="0" borderId="9" xfId="2" applyFont="1" applyBorder="1" applyAlignment="1" applyProtection="1">
      <alignment horizontal="center" vertical="top"/>
    </xf>
    <xf numFmtId="0" fontId="2" fillId="8" borderId="14" xfId="2" applyFont="1" applyFill="1" applyBorder="1" applyAlignment="1">
      <alignment horizontal="left" vertical="top" wrapText="1"/>
    </xf>
    <xf numFmtId="0" fontId="2" fillId="8" borderId="14" xfId="2" applyFont="1" applyFill="1" applyBorder="1" applyAlignment="1">
      <alignment horizontal="center" wrapText="1"/>
    </xf>
    <xf numFmtId="3" fontId="2" fillId="8" borderId="14" xfId="2" applyNumberFormat="1" applyFont="1" applyFill="1" applyBorder="1" applyAlignment="1">
      <alignment horizontal="center" wrapText="1"/>
    </xf>
    <xf numFmtId="0" fontId="2" fillId="8" borderId="15" xfId="2" applyFont="1" applyFill="1" applyBorder="1" applyAlignment="1">
      <alignment horizontal="center" wrapText="1"/>
    </xf>
    <xf numFmtId="3" fontId="2" fillId="8" borderId="15" xfId="2" applyNumberFormat="1" applyFont="1" applyFill="1" applyBorder="1" applyAlignment="1">
      <alignment horizontal="center" wrapText="1"/>
    </xf>
    <xf numFmtId="0" fontId="2" fillId="8" borderId="10" xfId="2" applyFont="1" applyFill="1" applyBorder="1" applyAlignment="1">
      <alignment vertical="top" shrinkToFit="1"/>
    </xf>
    <xf numFmtId="0" fontId="2" fillId="8" borderId="10" xfId="2" applyFont="1" applyFill="1" applyBorder="1" applyAlignment="1">
      <alignment vertical="top" wrapText="1"/>
    </xf>
    <xf numFmtId="0" fontId="2" fillId="8" borderId="11" xfId="2" applyFont="1" applyFill="1" applyBorder="1" applyAlignment="1">
      <alignment vertical="top" wrapText="1"/>
    </xf>
    <xf numFmtId="0" fontId="3" fillId="9" borderId="12" xfId="2" applyFont="1" applyFill="1" applyBorder="1" applyAlignment="1">
      <alignment horizontal="center" wrapText="1"/>
    </xf>
    <xf numFmtId="3" fontId="3" fillId="9" borderId="12" xfId="2" applyNumberFormat="1" applyFont="1" applyFill="1" applyBorder="1" applyAlignment="1">
      <alignment horizontal="center" wrapText="1"/>
    </xf>
    <xf numFmtId="0" fontId="7" fillId="0" borderId="10" xfId="2" applyFont="1" applyFill="1" applyBorder="1" applyAlignment="1" applyProtection="1">
      <alignment horizontal="center"/>
      <protection locked="0"/>
    </xf>
    <xf numFmtId="0" fontId="7" fillId="0" borderId="11" xfId="2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6" fillId="0" borderId="0" xfId="2" applyFont="1" applyFill="1" applyAlignment="1">
      <alignment horizontal="centerContinuous" vertical="center" shrinkToFit="1"/>
    </xf>
    <xf numFmtId="0" fontId="7" fillId="5" borderId="4" xfId="2" applyFont="1" applyFill="1" applyBorder="1" applyAlignment="1" applyProtection="1">
      <alignment horizontal="centerContinuous"/>
      <protection locked="0"/>
    </xf>
    <xf numFmtId="0" fontId="7" fillId="5" borderId="5" xfId="2" applyFont="1" applyFill="1" applyBorder="1" applyAlignment="1" applyProtection="1">
      <alignment horizontal="centerContinuous"/>
      <protection locked="0"/>
    </xf>
    <xf numFmtId="0" fontId="7" fillId="5" borderId="6" xfId="2" applyFont="1" applyFill="1" applyBorder="1" applyAlignment="1" applyProtection="1">
      <alignment horizontal="centerContinuous"/>
      <protection locked="0"/>
    </xf>
    <xf numFmtId="0" fontId="7" fillId="5" borderId="8" xfId="2" applyFont="1" applyFill="1" applyBorder="1" applyAlignment="1" applyProtection="1">
      <alignment horizontal="centerContinuous"/>
      <protection locked="0"/>
    </xf>
    <xf numFmtId="0" fontId="7" fillId="5" borderId="4" xfId="2" applyFont="1" applyFill="1" applyBorder="1" applyAlignment="1" applyProtection="1">
      <alignment horizontal="centerContinuous" shrinkToFit="1"/>
      <protection locked="0"/>
    </xf>
    <xf numFmtId="0" fontId="7" fillId="5" borderId="0" xfId="2" applyFont="1" applyFill="1" applyBorder="1" applyAlignment="1" applyProtection="1">
      <alignment horizontal="centerContinuous" shrinkToFit="1"/>
      <protection locked="0"/>
    </xf>
    <xf numFmtId="0" fontId="7" fillId="5" borderId="5" xfId="2" applyFont="1" applyFill="1" applyBorder="1" applyAlignment="1" applyProtection="1">
      <alignment horizontal="centerContinuous" shrinkToFit="1"/>
      <protection locked="0"/>
    </xf>
    <xf numFmtId="0" fontId="7" fillId="5" borderId="6" xfId="2" applyFont="1" applyFill="1" applyBorder="1" applyAlignment="1" applyProtection="1">
      <alignment horizontal="centerContinuous" shrinkToFit="1"/>
      <protection locked="0"/>
    </xf>
    <xf numFmtId="0" fontId="7" fillId="5" borderId="7" xfId="2" applyFont="1" applyFill="1" applyBorder="1" applyAlignment="1" applyProtection="1">
      <alignment horizontal="centerContinuous" shrinkToFit="1"/>
      <protection locked="0"/>
    </xf>
    <xf numFmtId="0" fontId="7" fillId="5" borderId="8" xfId="2" applyFont="1" applyFill="1" applyBorder="1" applyAlignment="1" applyProtection="1">
      <alignment horizontal="centerContinuous" shrinkToFit="1"/>
      <protection locked="0"/>
    </xf>
    <xf numFmtId="0" fontId="14" fillId="2" borderId="7" xfId="2" applyNumberFormat="1" applyFont="1" applyFill="1" applyBorder="1" applyAlignment="1" applyProtection="1">
      <alignment horizontal="left" vertical="center"/>
      <protection locked="0"/>
    </xf>
    <xf numFmtId="0" fontId="7" fillId="5" borderId="10" xfId="2" applyFont="1" applyFill="1" applyBorder="1" applyAlignment="1" applyProtection="1">
      <alignment horizontal="center"/>
      <protection locked="0"/>
    </xf>
    <xf numFmtId="0" fontId="7" fillId="5" borderId="11" xfId="2" applyFont="1" applyFill="1" applyBorder="1" applyAlignment="1" applyProtection="1">
      <alignment horizontal="center"/>
      <protection locked="0"/>
    </xf>
    <xf numFmtId="0" fontId="7" fillId="5" borderId="9" xfId="2" applyFont="1" applyFill="1" applyBorder="1" applyAlignment="1" applyProtection="1">
      <alignment horizontal="center" vertical="top"/>
    </xf>
    <xf numFmtId="0" fontId="2" fillId="0" borderId="9" xfId="2" applyFont="1" applyBorder="1" applyAlignment="1">
      <alignment vertical="top" shrinkToFit="1"/>
    </xf>
    <xf numFmtId="0" fontId="2" fillId="0" borderId="13" xfId="2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3" fontId="2" fillId="0" borderId="13" xfId="2" applyNumberFormat="1" applyFont="1" applyFill="1" applyBorder="1" applyAlignment="1">
      <alignment horizontal="center" vertical="top" wrapText="1"/>
    </xf>
    <xf numFmtId="0" fontId="34" fillId="0" borderId="12" xfId="4" applyFont="1" applyBorder="1" applyAlignment="1">
      <alignment vertical="center"/>
    </xf>
    <xf numFmtId="0" fontId="34" fillId="0" borderId="12" xfId="4" applyFont="1" applyBorder="1" applyAlignment="1">
      <alignment vertical="top" shrinkToFit="1"/>
    </xf>
    <xf numFmtId="3" fontId="34" fillId="0" borderId="12" xfId="4" applyNumberFormat="1" applyFont="1" applyBorder="1" applyAlignment="1">
      <alignment horizontal="center" vertical="top" shrinkToFit="1"/>
    </xf>
    <xf numFmtId="0" fontId="34" fillId="0" borderId="12" xfId="4" applyFont="1" applyBorder="1" applyAlignment="1">
      <alignment horizontal="center" vertical="top" shrinkToFit="1"/>
    </xf>
    <xf numFmtId="0" fontId="22" fillId="0" borderId="0" xfId="0" applyFont="1" applyAlignment="1">
      <alignment textRotation="90"/>
    </xf>
    <xf numFmtId="0" fontId="22" fillId="0" borderId="0" xfId="0" applyFont="1" applyAlignment="1">
      <alignment textRotation="90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 shrinkToFit="1"/>
    </xf>
    <xf numFmtId="0" fontId="38" fillId="0" borderId="12" xfId="5" applyFont="1" applyBorder="1" applyAlignment="1">
      <alignment horizontal="left" vertical="center"/>
    </xf>
    <xf numFmtId="0" fontId="38" fillId="0" borderId="12" xfId="5" applyFont="1" applyBorder="1" applyAlignment="1">
      <alignment vertical="top" shrinkToFit="1"/>
    </xf>
    <xf numFmtId="0" fontId="38" fillId="0" borderId="12" xfId="5" applyFont="1" applyBorder="1" applyAlignment="1">
      <alignment horizontal="center" vertical="top" shrinkToFit="1"/>
    </xf>
    <xf numFmtId="0" fontId="38" fillId="0" borderId="12" xfId="5" applyFont="1" applyBorder="1" applyAlignment="1">
      <alignment horizontal="left" vertical="top" shrinkToFit="1"/>
    </xf>
    <xf numFmtId="0" fontId="2" fillId="5" borderId="29" xfId="0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0" fontId="2" fillId="5" borderId="28" xfId="0" applyFont="1" applyFill="1" applyBorder="1" applyAlignment="1" applyProtection="1">
      <alignment vertical="center"/>
    </xf>
    <xf numFmtId="3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2" fillId="5" borderId="32" xfId="0" applyFont="1" applyFill="1" applyBorder="1" applyAlignment="1" applyProtection="1">
      <alignment vertical="center"/>
    </xf>
    <xf numFmtId="0" fontId="2" fillId="5" borderId="33" xfId="0" applyFont="1" applyFill="1" applyBorder="1" applyAlignment="1" applyProtection="1">
      <alignment vertical="center"/>
    </xf>
    <xf numFmtId="3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" applyNumberFormat="1" applyFont="1" applyBorder="1" applyAlignment="1" applyProtection="1">
      <alignment horizontal="center" vertical="center" shrinkToFit="1"/>
    </xf>
    <xf numFmtId="0" fontId="15" fillId="5" borderId="34" xfId="0" applyFont="1" applyFill="1" applyBorder="1" applyAlignment="1" applyProtection="1">
      <alignment horizontal="center" vertical="center" wrapText="1" shrinkToFit="1"/>
    </xf>
    <xf numFmtId="0" fontId="2" fillId="5" borderId="35" xfId="0" applyFont="1" applyFill="1" applyBorder="1" applyAlignment="1" applyProtection="1">
      <alignment horizontal="centerContinuous" vertical="center" shrinkToFit="1"/>
    </xf>
    <xf numFmtId="0" fontId="2" fillId="5" borderId="36" xfId="0" applyFont="1" applyFill="1" applyBorder="1" applyAlignment="1" applyProtection="1">
      <alignment horizontal="centerContinuous" vertical="center" shrinkToFit="1"/>
    </xf>
    <xf numFmtId="0" fontId="2" fillId="5" borderId="37" xfId="0" applyFont="1" applyFill="1" applyBorder="1" applyAlignment="1" applyProtection="1">
      <alignment horizontal="centerContinuous" vertical="center" shrinkToFit="1"/>
    </xf>
    <xf numFmtId="0" fontId="2" fillId="5" borderId="38" xfId="0" applyFont="1" applyFill="1" applyBorder="1" applyAlignment="1" applyProtection="1">
      <alignment horizontal="center" vertical="center" shrinkToFit="1"/>
    </xf>
    <xf numFmtId="0" fontId="2" fillId="5" borderId="39" xfId="0" applyFont="1" applyFill="1" applyBorder="1" applyAlignment="1" applyProtection="1">
      <alignment horizontal="center" vertical="center" shrinkToFit="1"/>
    </xf>
    <xf numFmtId="0" fontId="15" fillId="5" borderId="40" xfId="0" applyFont="1" applyFill="1" applyBorder="1" applyAlignment="1" applyProtection="1">
      <alignment horizontal="center" vertical="center" shrinkToFit="1"/>
    </xf>
    <xf numFmtId="0" fontId="2" fillId="5" borderId="41" xfId="0" quotePrefix="1" applyFont="1" applyFill="1" applyBorder="1" applyAlignment="1" applyProtection="1">
      <alignment horizontal="center" vertical="center" shrinkToFit="1"/>
    </xf>
    <xf numFmtId="0" fontId="15" fillId="5" borderId="42" xfId="0" applyFont="1" applyFill="1" applyBorder="1" applyAlignment="1" applyProtection="1">
      <alignment horizontal="center" vertical="center" shrinkToFit="1"/>
    </xf>
    <xf numFmtId="0" fontId="2" fillId="5" borderId="43" xfId="0" quotePrefix="1" applyFont="1" applyFill="1" applyBorder="1" applyAlignment="1" applyProtection="1">
      <alignment horizontal="center" vertical="center" shrinkToFit="1"/>
    </xf>
    <xf numFmtId="0" fontId="2" fillId="5" borderId="44" xfId="0" quotePrefix="1" applyFont="1" applyFill="1" applyBorder="1" applyAlignment="1" applyProtection="1">
      <alignment horizontal="center" vertical="center" shrinkToFit="1"/>
    </xf>
    <xf numFmtId="0" fontId="2" fillId="7" borderId="45" xfId="1" applyNumberFormat="1" applyFont="1" applyFill="1" applyBorder="1" applyAlignment="1" applyProtection="1">
      <alignment horizontal="center" vertical="center" shrinkToFit="1"/>
    </xf>
    <xf numFmtId="0" fontId="2" fillId="5" borderId="46" xfId="0" applyFont="1" applyFill="1" applyBorder="1" applyAlignment="1" applyProtection="1">
      <alignment horizontal="center" vertical="center" shrinkToFit="1"/>
    </xf>
    <xf numFmtId="0" fontId="2" fillId="4" borderId="47" xfId="0" applyFont="1" applyFill="1" applyBorder="1" applyAlignment="1" applyProtection="1">
      <alignment horizontal="center" vertical="center" shrinkToFit="1"/>
    </xf>
    <xf numFmtId="0" fontId="2" fillId="0" borderId="47" xfId="1" applyNumberFormat="1" applyFont="1" applyBorder="1" applyAlignment="1" applyProtection="1">
      <alignment horizontal="center" vertical="center" shrinkToFit="1"/>
    </xf>
    <xf numFmtId="0" fontId="2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 applyProtection="1">
      <alignment horizontal="center"/>
    </xf>
    <xf numFmtId="0" fontId="3" fillId="5" borderId="50" xfId="0" applyFont="1" applyFill="1" applyBorder="1" applyAlignment="1" applyProtection="1">
      <alignment horizontal="center"/>
    </xf>
    <xf numFmtId="0" fontId="3" fillId="5" borderId="51" xfId="0" applyFont="1" applyFill="1" applyBorder="1" applyAlignment="1" applyProtection="1">
      <alignment horizontal="center"/>
    </xf>
    <xf numFmtId="3" fontId="3" fillId="0" borderId="52" xfId="1" applyNumberFormat="1" applyFont="1" applyBorder="1" applyAlignment="1" applyProtection="1">
      <alignment horizontal="center" vertical="center" shrinkToFit="1"/>
    </xf>
    <xf numFmtId="0" fontId="3" fillId="0" borderId="53" xfId="1" applyNumberFormat="1" applyFont="1" applyBorder="1" applyAlignment="1" applyProtection="1">
      <alignment horizontal="center" vertical="center" shrinkToFit="1"/>
    </xf>
    <xf numFmtId="3" fontId="38" fillId="0" borderId="12" xfId="5" applyNumberFormat="1" applyFont="1" applyBorder="1" applyAlignment="1">
      <alignment horizontal="center" vertical="top" shrinkToFit="1"/>
    </xf>
    <xf numFmtId="0" fontId="2" fillId="2" borderId="13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vertical="top" wrapText="1"/>
    </xf>
    <xf numFmtId="3" fontId="2" fillId="4" borderId="27" xfId="0" applyNumberFormat="1" applyFont="1" applyFill="1" applyBorder="1" applyAlignment="1" applyProtection="1">
      <alignment horizontal="center" vertical="center" shrinkToFit="1"/>
    </xf>
    <xf numFmtId="0" fontId="2" fillId="4" borderId="27" xfId="0" applyNumberFormat="1" applyFont="1" applyFill="1" applyBorder="1" applyAlignment="1" applyProtection="1">
      <alignment horizontal="center" vertical="center" shrinkToFit="1"/>
    </xf>
    <xf numFmtId="0" fontId="2" fillId="4" borderId="27" xfId="1" applyNumberFormat="1" applyFont="1" applyFill="1" applyBorder="1" applyAlignment="1" applyProtection="1">
      <alignment horizontal="center" vertical="center" shrinkToFit="1"/>
    </xf>
    <xf numFmtId="0" fontId="2" fillId="4" borderId="45" xfId="0" applyNumberFormat="1" applyFont="1" applyFill="1" applyBorder="1" applyAlignment="1" applyProtection="1">
      <alignment horizontal="center" vertical="center" shrinkToFit="1"/>
    </xf>
    <xf numFmtId="0" fontId="2" fillId="0" borderId="48" xfId="1" applyNumberFormat="1" applyFont="1" applyBorder="1" applyAlignment="1" applyProtection="1">
      <alignment horizontal="center" vertical="center" shrinkToFit="1"/>
    </xf>
    <xf numFmtId="0" fontId="2" fillId="5" borderId="54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right" vertical="center" shrinkToFit="1"/>
    </xf>
    <xf numFmtId="0" fontId="2" fillId="5" borderId="55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horizontal="center" vertical="center" shrinkToFit="1"/>
    </xf>
    <xf numFmtId="0" fontId="2" fillId="4" borderId="48" xfId="0" applyFont="1" applyFill="1" applyBorder="1" applyAlignment="1" applyProtection="1">
      <alignment horizontal="center" vertical="center" shrinkToFit="1"/>
    </xf>
    <xf numFmtId="0" fontId="2" fillId="5" borderId="57" xfId="0" quotePrefix="1" applyFont="1" applyFill="1" applyBorder="1" applyAlignment="1" applyProtection="1">
      <alignment horizontal="center" vertical="center" shrinkToFit="1"/>
    </xf>
    <xf numFmtId="0" fontId="2" fillId="5" borderId="56" xfId="0" applyFont="1" applyFill="1" applyBorder="1" applyAlignment="1" applyProtection="1">
      <alignment horizontal="center" vertical="center" shrinkToFit="1"/>
    </xf>
    <xf numFmtId="0" fontId="2" fillId="10" borderId="12" xfId="0" applyFont="1" applyFill="1" applyBorder="1"/>
    <xf numFmtId="3" fontId="2" fillId="4" borderId="45" xfId="0" applyNumberFormat="1" applyFont="1" applyFill="1" applyBorder="1" applyAlignment="1" applyProtection="1">
      <alignment horizontal="center" vertical="center" shrinkToFit="1"/>
    </xf>
    <xf numFmtId="0" fontId="18" fillId="0" borderId="1" xfId="0" applyFont="1" applyBorder="1"/>
    <xf numFmtId="0" fontId="9" fillId="0" borderId="2" xfId="0" applyFont="1" applyFill="1" applyBorder="1"/>
    <xf numFmtId="0" fontId="2" fillId="0" borderId="2" xfId="0" applyFont="1" applyBorder="1"/>
    <xf numFmtId="0" fontId="2" fillId="0" borderId="3" xfId="0" applyFont="1" applyFill="1" applyBorder="1"/>
    <xf numFmtId="0" fontId="9" fillId="0" borderId="4" xfId="0" applyFont="1" applyFill="1" applyBorder="1"/>
    <xf numFmtId="0" fontId="2" fillId="0" borderId="0" xfId="0" quotePrefix="1" applyFont="1" applyFill="1" applyBorder="1" applyAlignment="1">
      <alignment horizontal="right"/>
    </xf>
    <xf numFmtId="0" fontId="9" fillId="0" borderId="0" xfId="0" applyFont="1" applyFill="1" applyBorder="1"/>
    <xf numFmtId="0" fontId="2" fillId="0" borderId="5" xfId="0" applyFont="1" applyFill="1" applyBorder="1"/>
    <xf numFmtId="0" fontId="7" fillId="0" borderId="0" xfId="0" quotePrefix="1" applyFont="1" applyFill="1" applyBorder="1" applyAlignment="1">
      <alignment horizontal="right"/>
    </xf>
    <xf numFmtId="0" fontId="26" fillId="0" borderId="4" xfId="0" applyFont="1" applyFill="1" applyBorder="1"/>
    <xf numFmtId="0" fontId="26" fillId="0" borderId="0" xfId="0" applyFont="1" applyFill="1" applyBorder="1"/>
    <xf numFmtId="0" fontId="7" fillId="0" borderId="0" xfId="0" applyFont="1" applyBorder="1"/>
    <xf numFmtId="0" fontId="7" fillId="0" borderId="5" xfId="0" applyFont="1" applyFill="1" applyBorder="1"/>
    <xf numFmtId="0" fontId="26" fillId="0" borderId="0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2" xfId="2" applyFont="1" applyBorder="1"/>
    <xf numFmtId="0" fontId="7" fillId="0" borderId="3" xfId="2" applyFont="1" applyBorder="1"/>
    <xf numFmtId="0" fontId="7" fillId="0" borderId="4" xfId="2" applyFont="1" applyBorder="1"/>
    <xf numFmtId="0" fontId="7" fillId="0" borderId="0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0" fontId="7" fillId="0" borderId="1" xfId="2" applyFont="1" applyBorder="1" applyAlignment="1">
      <alignment horizontal="centerContinuous" vertical="center" shrinkToFit="1"/>
    </xf>
    <xf numFmtId="0" fontId="7" fillId="0" borderId="3" xfId="2" applyFont="1" applyBorder="1" applyAlignment="1">
      <alignment horizontal="centerContinuous" vertical="center" shrinkToFit="1"/>
    </xf>
    <xf numFmtId="0" fontId="7" fillId="0" borderId="4" xfId="2" applyFont="1" applyFill="1" applyBorder="1" applyAlignment="1" applyProtection="1">
      <alignment horizontal="centerContinuous" vertical="center" shrinkToFit="1"/>
      <protection locked="0"/>
    </xf>
    <xf numFmtId="0" fontId="7" fillId="0" borderId="5" xfId="2" applyFont="1" applyFill="1" applyBorder="1" applyAlignment="1" applyProtection="1">
      <alignment horizontal="centerContinuous" vertical="center" shrinkToFit="1"/>
      <protection locked="0"/>
    </xf>
    <xf numFmtId="0" fontId="7" fillId="0" borderId="6" xfId="2" applyFont="1" applyFill="1" applyBorder="1" applyAlignment="1" applyProtection="1">
      <alignment horizontal="centerContinuous" vertical="center" shrinkToFit="1"/>
      <protection locked="0"/>
    </xf>
    <xf numFmtId="0" fontId="7" fillId="0" borderId="8" xfId="2" applyFont="1" applyFill="1" applyBorder="1" applyAlignment="1" applyProtection="1">
      <alignment horizontal="centerContinuous" vertical="center" shrinkToFit="1"/>
      <protection locked="0"/>
    </xf>
    <xf numFmtId="0" fontId="7" fillId="0" borderId="1" xfId="2" applyFont="1" applyFill="1" applyBorder="1" applyAlignment="1" applyProtection="1">
      <alignment horizontal="centerContinuous" vertical="top" shrinkToFit="1"/>
    </xf>
    <xf numFmtId="0" fontId="7" fillId="0" borderId="2" xfId="2" applyFont="1" applyFill="1" applyBorder="1" applyAlignment="1" applyProtection="1">
      <alignment horizontal="centerContinuous" vertical="top" shrinkToFit="1"/>
    </xf>
    <xf numFmtId="0" fontId="7" fillId="0" borderId="3" xfId="2" applyFont="1" applyFill="1" applyBorder="1" applyAlignment="1" applyProtection="1">
      <alignment horizontal="centerContinuous" vertical="top" shrinkToFit="1"/>
    </xf>
    <xf numFmtId="0" fontId="7" fillId="0" borderId="4" xfId="2" applyFont="1" applyFill="1" applyBorder="1" applyAlignment="1" applyProtection="1">
      <alignment horizontal="centerContinuous" vertical="top" shrinkToFit="1"/>
      <protection locked="0"/>
    </xf>
    <xf numFmtId="0" fontId="7" fillId="0" borderId="0" xfId="2" applyFont="1" applyFill="1" applyBorder="1" applyAlignment="1" applyProtection="1">
      <alignment horizontal="centerContinuous" vertical="top" shrinkToFit="1"/>
      <protection locked="0"/>
    </xf>
    <xf numFmtId="0" fontId="7" fillId="0" borderId="5" xfId="2" applyFont="1" applyFill="1" applyBorder="1" applyAlignment="1" applyProtection="1">
      <alignment horizontal="centerContinuous" vertical="top" shrinkToFit="1"/>
      <protection locked="0"/>
    </xf>
    <xf numFmtId="0" fontId="7" fillId="0" borderId="6" xfId="2" applyFont="1" applyFill="1" applyBorder="1" applyAlignment="1" applyProtection="1">
      <alignment horizontal="centerContinuous" vertical="top" shrinkToFit="1"/>
      <protection locked="0"/>
    </xf>
    <xf numFmtId="0" fontId="7" fillId="0" borderId="7" xfId="2" applyFont="1" applyFill="1" applyBorder="1" applyAlignment="1" applyProtection="1">
      <alignment horizontal="centerContinuous" vertical="top" shrinkToFit="1"/>
      <protection locked="0"/>
    </xf>
    <xf numFmtId="0" fontId="7" fillId="0" borderId="8" xfId="2" applyFont="1" applyFill="1" applyBorder="1" applyAlignment="1" applyProtection="1">
      <alignment horizontal="centerContinuous" vertical="top" shrinkToFi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right"/>
    </xf>
    <xf numFmtId="0" fontId="2" fillId="0" borderId="0" xfId="0" applyFont="1" applyBorder="1" applyAlignment="1"/>
    <xf numFmtId="0" fontId="3" fillId="0" borderId="5" xfId="0" applyFont="1" applyBorder="1"/>
    <xf numFmtId="0" fontId="2" fillId="0" borderId="4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vertical="top"/>
    </xf>
    <xf numFmtId="0" fontId="22" fillId="0" borderId="4" xfId="0" applyFont="1" applyBorder="1" applyAlignment="1"/>
    <xf numFmtId="0" fontId="1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4" xfId="0" applyBorder="1"/>
    <xf numFmtId="0" fontId="3" fillId="0" borderId="0" xfId="0" applyFont="1" applyBorder="1" applyAlignment="1">
      <alignment horizontal="left" vertical="top" wrapText="1"/>
    </xf>
    <xf numFmtId="0" fontId="0" fillId="0" borderId="5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0" xfId="2" applyFont="1" applyBorder="1"/>
    <xf numFmtId="0" fontId="2" fillId="0" borderId="5" xfId="2" applyFont="1" applyBorder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10" borderId="12" xfId="0" applyFont="1" applyFill="1" applyBorder="1" applyAlignment="1">
      <alignment horizontal="center"/>
    </xf>
    <xf numFmtId="0" fontId="3" fillId="5" borderId="44" xfId="0" quotePrefix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vertical="center"/>
    </xf>
    <xf numFmtId="0" fontId="3" fillId="5" borderId="57" xfId="0" quotePrefix="1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/>
    </xf>
    <xf numFmtId="0" fontId="7" fillId="5" borderId="1" xfId="2" applyFont="1" applyFill="1" applyBorder="1" applyAlignment="1" applyProtection="1">
      <alignment horizontal="center" vertical="top"/>
    </xf>
    <xf numFmtId="0" fontId="7" fillId="5" borderId="2" xfId="2" applyFont="1" applyFill="1" applyBorder="1" applyAlignment="1" applyProtection="1">
      <alignment horizontal="center" vertical="top"/>
    </xf>
    <xf numFmtId="0" fontId="7" fillId="5" borderId="3" xfId="2" applyFont="1" applyFill="1" applyBorder="1" applyAlignment="1" applyProtection="1">
      <alignment horizontal="center" vertical="top"/>
    </xf>
    <xf numFmtId="0" fontId="2" fillId="2" borderId="9" xfId="2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6" fillId="0" borderId="12" xfId="4" applyFont="1" applyBorder="1" applyAlignment="1">
      <alignment horizontal="center" vertical="center"/>
    </xf>
    <xf numFmtId="49" fontId="35" fillId="0" borderId="9" xfId="4" applyNumberFormat="1" applyFont="1" applyBorder="1" applyAlignment="1">
      <alignment horizontal="center" textRotation="90" wrapText="1"/>
    </xf>
    <xf numFmtId="49" fontId="35" fillId="0" borderId="10" xfId="4" applyNumberFormat="1" applyFont="1" applyBorder="1" applyAlignment="1">
      <alignment horizontal="center" textRotation="90" wrapText="1"/>
    </xf>
    <xf numFmtId="49" fontId="35" fillId="0" borderId="11" xfId="4" applyNumberFormat="1" applyFont="1" applyBorder="1" applyAlignment="1">
      <alignment horizontal="center" textRotation="90" wrapText="1"/>
    </xf>
    <xf numFmtId="49" fontId="35" fillId="0" borderId="9" xfId="4" applyNumberFormat="1" applyFont="1" applyBorder="1" applyAlignment="1">
      <alignment horizontal="left" textRotation="90" wrapText="1"/>
    </xf>
    <xf numFmtId="0" fontId="0" fillId="0" borderId="10" xfId="0" applyBorder="1"/>
    <xf numFmtId="0" fontId="0" fillId="0" borderId="11" xfId="0" applyBorder="1"/>
    <xf numFmtId="49" fontId="35" fillId="0" borderId="1" xfId="4" applyNumberFormat="1" applyFont="1" applyBorder="1" applyAlignment="1">
      <alignment horizontal="center" vertical="center" wrapText="1"/>
    </xf>
    <xf numFmtId="49" fontId="35" fillId="0" borderId="2" xfId="4" applyNumberFormat="1" applyFont="1" applyBorder="1" applyAlignment="1">
      <alignment horizontal="center" vertical="center" wrapText="1"/>
    </xf>
    <xf numFmtId="49" fontId="35" fillId="0" borderId="3" xfId="4" applyNumberFormat="1" applyFont="1" applyBorder="1" applyAlignment="1">
      <alignment horizontal="center" vertical="center" wrapText="1"/>
    </xf>
    <xf numFmtId="0" fontId="37" fillId="0" borderId="9" xfId="4" applyFont="1" applyBorder="1" applyAlignment="1">
      <alignment horizontal="center" vertical="center"/>
    </xf>
    <xf numFmtId="0" fontId="36" fillId="0" borderId="9" xfId="4" applyFont="1" applyBorder="1" applyAlignment="1">
      <alignment horizontal="center" textRotation="90"/>
    </xf>
    <xf numFmtId="49" fontId="35" fillId="0" borderId="9" xfId="4" applyNumberFormat="1" applyFont="1" applyBorder="1" applyAlignment="1">
      <alignment horizontal="center" vertical="center" textRotation="90" wrapText="1"/>
    </xf>
    <xf numFmtId="49" fontId="35" fillId="0" borderId="10" xfId="4" applyNumberFormat="1" applyFont="1" applyBorder="1" applyAlignment="1">
      <alignment horizontal="center" vertical="center" textRotation="90" wrapText="1"/>
    </xf>
    <xf numFmtId="49" fontId="35" fillId="0" borderId="11" xfId="4" applyNumberFormat="1" applyFont="1" applyBorder="1" applyAlignment="1">
      <alignment horizontal="center" vertical="center" textRotation="90" wrapText="1"/>
    </xf>
    <xf numFmtId="0" fontId="36" fillId="0" borderId="9" xfId="4" applyFont="1" applyBorder="1" applyAlignment="1">
      <alignment horizontal="center" vertical="center"/>
    </xf>
    <xf numFmtId="0" fontId="36" fillId="0" borderId="10" xfId="4" applyFont="1" applyBorder="1" applyAlignment="1">
      <alignment horizontal="center" vertical="center"/>
    </xf>
    <xf numFmtId="0" fontId="36" fillId="0" borderId="11" xfId="4" applyFont="1" applyBorder="1" applyAlignment="1">
      <alignment horizontal="center" vertical="center"/>
    </xf>
    <xf numFmtId="0" fontId="36" fillId="0" borderId="9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 wrapText="1"/>
    </xf>
    <xf numFmtId="0" fontId="36" fillId="0" borderId="11" xfId="4" applyFont="1" applyBorder="1" applyAlignment="1">
      <alignment horizontal="center" vertical="center" wrapText="1"/>
    </xf>
    <xf numFmtId="0" fontId="36" fillId="0" borderId="16" xfId="4" applyFont="1" applyBorder="1" applyAlignment="1">
      <alignment horizontal="center" vertical="center" shrinkToFit="1"/>
    </xf>
    <xf numFmtId="0" fontId="36" fillId="0" borderId="18" xfId="4" applyFont="1" applyBorder="1" applyAlignment="1">
      <alignment horizontal="center" vertical="center" shrinkToFit="1"/>
    </xf>
    <xf numFmtId="0" fontId="36" fillId="0" borderId="17" xfId="4" applyFont="1" applyBorder="1" applyAlignment="1">
      <alignment horizontal="center" vertical="center" shrinkToFit="1"/>
    </xf>
    <xf numFmtId="0" fontId="36" fillId="0" borderId="10" xfId="4" applyFont="1" applyBorder="1" applyAlignment="1">
      <alignment horizontal="center" textRotation="90"/>
    </xf>
    <xf numFmtId="0" fontId="36" fillId="0" borderId="11" xfId="4" applyFont="1" applyBorder="1" applyAlignment="1">
      <alignment horizontal="center" textRotation="90"/>
    </xf>
    <xf numFmtId="0" fontId="37" fillId="0" borderId="1" xfId="4" applyFont="1" applyBorder="1" applyAlignment="1">
      <alignment horizontal="center" vertical="center"/>
    </xf>
    <xf numFmtId="0" fontId="37" fillId="0" borderId="3" xfId="4" applyFont="1" applyBorder="1" applyAlignment="1">
      <alignment horizontal="center" vertical="center"/>
    </xf>
    <xf numFmtId="0" fontId="37" fillId="0" borderId="6" xfId="4" applyFont="1" applyBorder="1" applyAlignment="1">
      <alignment horizontal="center" vertical="center"/>
    </xf>
    <xf numFmtId="0" fontId="37" fillId="0" borderId="8" xfId="4" applyFont="1" applyBorder="1" applyAlignment="1">
      <alignment horizontal="center" vertical="center"/>
    </xf>
    <xf numFmtId="49" fontId="35" fillId="0" borderId="6" xfId="4" applyNumberFormat="1" applyFont="1" applyBorder="1" applyAlignment="1">
      <alignment horizontal="center" vertical="center" wrapText="1"/>
    </xf>
    <xf numFmtId="49" fontId="35" fillId="0" borderId="8" xfId="4" applyNumberFormat="1" applyFont="1" applyBorder="1" applyAlignment="1">
      <alignment horizontal="center" vertical="center" wrapText="1"/>
    </xf>
    <xf numFmtId="49" fontId="35" fillId="0" borderId="7" xfId="4" applyNumberFormat="1" applyFont="1" applyBorder="1" applyAlignment="1">
      <alignment horizontal="center" vertical="center" wrapText="1"/>
    </xf>
    <xf numFmtId="0" fontId="36" fillId="0" borderId="9" xfId="4" applyFont="1" applyBorder="1" applyAlignment="1">
      <alignment horizontal="center" textRotation="90" wrapText="1"/>
    </xf>
    <xf numFmtId="49" fontId="35" fillId="0" borderId="9" xfId="4" applyNumberFormat="1" applyFont="1" applyBorder="1" applyAlignment="1">
      <alignment horizontal="center" vertical="center" wrapText="1"/>
    </xf>
    <xf numFmtId="0" fontId="37" fillId="0" borderId="10" xfId="4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/>
    </xf>
    <xf numFmtId="0" fontId="36" fillId="0" borderId="10" xfId="4" applyFont="1" applyBorder="1" applyAlignment="1">
      <alignment horizontal="center" textRotation="90" wrapText="1"/>
    </xf>
    <xf numFmtId="0" fontId="36" fillId="0" borderId="11" xfId="4" applyFont="1" applyBorder="1" applyAlignment="1">
      <alignment horizontal="center" textRotation="90" wrapText="1"/>
    </xf>
    <xf numFmtId="49" fontId="35" fillId="0" borderId="9" xfId="4" applyNumberFormat="1" applyFont="1" applyBorder="1" applyAlignment="1">
      <alignment horizontal="center" wrapText="1"/>
    </xf>
    <xf numFmtId="49" fontId="35" fillId="0" borderId="10" xfId="4" applyNumberFormat="1" applyFont="1" applyBorder="1" applyAlignment="1">
      <alignment horizontal="center" wrapText="1"/>
    </xf>
    <xf numFmtId="49" fontId="35" fillId="0" borderId="11" xfId="4" applyNumberFormat="1" applyFont="1" applyBorder="1" applyAlignment="1">
      <alignment horizontal="center" wrapText="1"/>
    </xf>
    <xf numFmtId="0" fontId="38" fillId="0" borderId="9" xfId="5" applyFont="1" applyBorder="1" applyAlignment="1">
      <alignment horizontal="center" vertical="center" textRotation="90"/>
    </xf>
    <xf numFmtId="0" fontId="38" fillId="0" borderId="10" xfId="5" applyFont="1" applyBorder="1" applyAlignment="1">
      <alignment horizontal="center" vertical="center" textRotation="90"/>
    </xf>
    <xf numFmtId="0" fontId="38" fillId="0" borderId="11" xfId="5" applyFont="1" applyBorder="1" applyAlignment="1">
      <alignment horizontal="center" vertical="center" textRotation="90"/>
    </xf>
    <xf numFmtId="0" fontId="6" fillId="0" borderId="16" xfId="5" applyFont="1" applyBorder="1" applyAlignment="1">
      <alignment horizontal="center" vertical="center" shrinkToFit="1"/>
    </xf>
    <xf numFmtId="0" fontId="1" fillId="0" borderId="18" xfId="4" applyBorder="1"/>
    <xf numFmtId="0" fontId="1" fillId="0" borderId="17" xfId="4" applyBorder="1"/>
    <xf numFmtId="0" fontId="38" fillId="0" borderId="16" xfId="5" applyFont="1" applyBorder="1" applyAlignment="1">
      <alignment horizontal="center" vertical="center"/>
    </xf>
    <xf numFmtId="0" fontId="38" fillId="0" borderId="18" xfId="5" applyFont="1" applyBorder="1" applyAlignment="1">
      <alignment horizontal="center" vertical="center"/>
    </xf>
    <xf numFmtId="0" fontId="38" fillId="0" borderId="17" xfId="5" applyFont="1" applyBorder="1" applyAlignment="1">
      <alignment horizontal="center" vertical="center"/>
    </xf>
    <xf numFmtId="0" fontId="38" fillId="0" borderId="12" xfId="5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38" fillId="0" borderId="2" xfId="5" applyFont="1" applyBorder="1" applyAlignment="1">
      <alignment horizontal="center" vertical="center"/>
    </xf>
    <xf numFmtId="0" fontId="38" fillId="0" borderId="3" xfId="5" applyFont="1" applyBorder="1" applyAlignment="1">
      <alignment horizontal="center" vertical="center"/>
    </xf>
    <xf numFmtId="0" fontId="38" fillId="0" borderId="6" xfId="5" applyFont="1" applyBorder="1" applyAlignment="1">
      <alignment horizontal="center" vertical="center"/>
    </xf>
    <xf numFmtId="0" fontId="38" fillId="0" borderId="7" xfId="5" applyFont="1" applyBorder="1" applyAlignment="1">
      <alignment horizontal="center" vertical="center"/>
    </xf>
    <xf numFmtId="0" fontId="38" fillId="0" borderId="8" xfId="5" applyFont="1" applyBorder="1" applyAlignment="1">
      <alignment horizontal="center" vertical="center"/>
    </xf>
    <xf numFmtId="0" fontId="38" fillId="0" borderId="12" xfId="5" applyFont="1" applyBorder="1" applyAlignment="1">
      <alignment horizontal="center" vertical="center" wrapText="1"/>
    </xf>
    <xf numFmtId="0" fontId="38" fillId="0" borderId="12" xfId="5" applyFont="1" applyBorder="1" applyAlignment="1">
      <alignment horizontal="center"/>
    </xf>
    <xf numFmtId="49" fontId="38" fillId="0" borderId="9" xfId="4" applyNumberFormat="1" applyFont="1" applyBorder="1" applyAlignment="1">
      <alignment horizontal="center" textRotation="90" wrapText="1"/>
    </xf>
    <xf numFmtId="49" fontId="38" fillId="0" borderId="10" xfId="4" applyNumberFormat="1" applyFont="1" applyBorder="1" applyAlignment="1">
      <alignment horizontal="center" textRotation="90" wrapText="1"/>
    </xf>
    <xf numFmtId="49" fontId="38" fillId="0" borderId="11" xfId="4" applyNumberFormat="1" applyFont="1" applyBorder="1" applyAlignment="1">
      <alignment horizontal="center" textRotation="90" wrapText="1"/>
    </xf>
    <xf numFmtId="49" fontId="35" fillId="0" borderId="16" xfId="4" applyNumberFormat="1" applyFont="1" applyBorder="1" applyAlignment="1">
      <alignment horizontal="center" vertical="center" wrapText="1"/>
    </xf>
    <xf numFmtId="49" fontId="35" fillId="0" borderId="18" xfId="4" applyNumberFormat="1" applyFont="1" applyBorder="1" applyAlignment="1">
      <alignment horizontal="center" vertical="center" wrapText="1"/>
    </xf>
    <xf numFmtId="49" fontId="35" fillId="0" borderId="17" xfId="4" applyNumberFormat="1" applyFont="1" applyBorder="1" applyAlignment="1">
      <alignment horizontal="center" vertical="center" wrapText="1"/>
    </xf>
    <xf numFmtId="49" fontId="38" fillId="0" borderId="9" xfId="4" applyNumberFormat="1" applyFont="1" applyBorder="1" applyAlignment="1">
      <alignment horizontal="center" vertical="center" textRotation="90" wrapText="1"/>
    </xf>
    <xf numFmtId="49" fontId="38" fillId="0" borderId="10" xfId="4" applyNumberFormat="1" applyFont="1" applyBorder="1" applyAlignment="1">
      <alignment horizontal="center" vertical="center" textRotation="90" wrapText="1"/>
    </xf>
    <xf numFmtId="49" fontId="38" fillId="0" borderId="11" xfId="4" applyNumberFormat="1" applyFont="1" applyBorder="1" applyAlignment="1">
      <alignment horizontal="center" vertical="center" textRotation="90" wrapText="1"/>
    </xf>
    <xf numFmtId="49" fontId="38" fillId="0" borderId="12" xfId="4" applyNumberFormat="1" applyFont="1" applyBorder="1" applyAlignment="1">
      <alignment horizontal="center" textRotation="90" wrapText="1"/>
    </xf>
    <xf numFmtId="0" fontId="38" fillId="0" borderId="9" xfId="4" applyFont="1" applyBorder="1" applyAlignment="1">
      <alignment horizontal="center" textRotation="90" wrapText="1"/>
    </xf>
    <xf numFmtId="0" fontId="38" fillId="0" borderId="10" xfId="4" applyFont="1" applyBorder="1" applyAlignment="1">
      <alignment horizontal="center" textRotation="90" wrapText="1"/>
    </xf>
    <xf numFmtId="0" fontId="38" fillId="0" borderId="11" xfId="4" applyFont="1" applyBorder="1" applyAlignment="1">
      <alignment horizontal="center" textRotation="90" wrapText="1"/>
    </xf>
    <xf numFmtId="49" fontId="39" fillId="0" borderId="1" xfId="4" applyNumberFormat="1" applyFont="1" applyBorder="1" applyAlignment="1">
      <alignment horizontal="center" vertical="center" wrapText="1"/>
    </xf>
    <xf numFmtId="49" fontId="39" fillId="0" borderId="3" xfId="4" applyNumberFormat="1" applyFont="1" applyBorder="1" applyAlignment="1">
      <alignment horizontal="center" vertical="center" wrapText="1"/>
    </xf>
    <xf numFmtId="49" fontId="39" fillId="0" borderId="6" xfId="4" applyNumberFormat="1" applyFont="1" applyBorder="1" applyAlignment="1">
      <alignment horizontal="center" vertical="center" wrapText="1"/>
    </xf>
    <xf numFmtId="49" fontId="39" fillId="0" borderId="8" xfId="4" applyNumberFormat="1" applyFont="1" applyBorder="1" applyAlignment="1">
      <alignment horizontal="center" vertical="center" wrapText="1"/>
    </xf>
    <xf numFmtId="49" fontId="35" fillId="0" borderId="11" xfId="4" applyNumberFormat="1" applyFont="1" applyBorder="1" applyAlignment="1">
      <alignment horizontal="center" vertical="center" wrapText="1"/>
    </xf>
  </cellXfs>
  <cellStyles count="6">
    <cellStyle name="Normal 2" xfId="2" xr:uid="{00000000-0005-0000-0000-000002000000}"/>
    <cellStyle name="จุลภาค" xfId="1" builtinId="3"/>
    <cellStyle name="จุลภาค 2" xfId="3" xr:uid="{0392D819-6799-4F75-8888-7D2774A0F963}"/>
    <cellStyle name="ปกติ" xfId="0" builtinId="0"/>
    <cellStyle name="ปกติ 2" xfId="4" xr:uid="{0F5E02FE-8FD6-40DA-B829-AB351C8CAA34}"/>
    <cellStyle name="ปกติ 2 2" xfId="5" xr:uid="{D5234DEB-4670-411A-BE69-6B96E515E59A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54429</xdr:rowOff>
    </xdr:from>
    <xdr:to>
      <xdr:col>12</xdr:col>
      <xdr:colOff>87085</xdr:colOff>
      <xdr:row>41</xdr:row>
      <xdr:rowOff>195942</xdr:rowOff>
    </xdr:to>
    <xdr:grpSp>
      <xdr:nvGrpSpPr>
        <xdr:cNvPr id="4" name="กลุ่ม 3">
          <a:extLst>
            <a:ext uri="{FF2B5EF4-FFF2-40B4-BE49-F238E27FC236}">
              <a16:creationId xmlns:a16="http://schemas.microsoft.com/office/drawing/2014/main" id="{68F8BD6E-7737-418A-B379-E99C2646C63A}"/>
            </a:ext>
          </a:extLst>
        </xdr:cNvPr>
        <xdr:cNvGrpSpPr/>
      </xdr:nvGrpSpPr>
      <xdr:grpSpPr>
        <a:xfrm>
          <a:off x="1197429" y="8545286"/>
          <a:ext cx="11473542" cy="5018313"/>
          <a:chOff x="514349" y="9353550"/>
          <a:chExt cx="11557908" cy="5532663"/>
        </a:xfrm>
      </xdr:grpSpPr>
      <xdr:pic>
        <xdr:nvPicPr>
          <xdr:cNvPr id="2" name="รูปภาพ 1">
            <a:extLst>
              <a:ext uri="{FF2B5EF4-FFF2-40B4-BE49-F238E27FC236}">
                <a16:creationId xmlns:a16="http://schemas.microsoft.com/office/drawing/2014/main" id="{5CFE3A85-1747-4F61-8D2D-A89F29FAD5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37523" r="8405" b="12605"/>
          <a:stretch/>
        </xdr:blipFill>
        <xdr:spPr>
          <a:xfrm>
            <a:off x="514349" y="9720942"/>
            <a:ext cx="11557908" cy="5165271"/>
          </a:xfrm>
          <a:prstGeom prst="rect">
            <a:avLst/>
          </a:prstGeom>
        </xdr:spPr>
      </xdr:pic>
      <xdr:pic>
        <xdr:nvPicPr>
          <xdr:cNvPr id="3" name="รูปภาพ 2">
            <a:extLst>
              <a:ext uri="{FF2B5EF4-FFF2-40B4-BE49-F238E27FC236}">
                <a16:creationId xmlns:a16="http://schemas.microsoft.com/office/drawing/2014/main" id="{0CCFE8FB-E826-4336-8365-23F4AE0606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15216" r="8405" b="81237"/>
          <a:stretch/>
        </xdr:blipFill>
        <xdr:spPr>
          <a:xfrm>
            <a:off x="514349" y="9353550"/>
            <a:ext cx="11557908" cy="36739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19</xdr:row>
      <xdr:rowOff>57150</xdr:rowOff>
    </xdr:from>
    <xdr:to>
      <xdr:col>10</xdr:col>
      <xdr:colOff>2552700</xdr:colOff>
      <xdr:row>35</xdr:row>
      <xdr:rowOff>46263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id="{1FE02553-9683-4FD8-9534-5BADA1D602D3}"/>
            </a:ext>
          </a:extLst>
        </xdr:cNvPr>
        <xdr:cNvGrpSpPr/>
      </xdr:nvGrpSpPr>
      <xdr:grpSpPr>
        <a:xfrm>
          <a:off x="314324" y="8372475"/>
          <a:ext cx="10048876" cy="5018313"/>
          <a:chOff x="514349" y="9353550"/>
          <a:chExt cx="11557908" cy="5532663"/>
        </a:xfrm>
      </xdr:grpSpPr>
      <xdr:pic>
        <xdr:nvPicPr>
          <xdr:cNvPr id="3" name="รูปภาพ 2">
            <a:extLst>
              <a:ext uri="{FF2B5EF4-FFF2-40B4-BE49-F238E27FC236}">
                <a16:creationId xmlns:a16="http://schemas.microsoft.com/office/drawing/2014/main" id="{13DC829C-15BC-487E-BD2E-3490B9067FC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37523" r="8405" b="12605"/>
          <a:stretch/>
        </xdr:blipFill>
        <xdr:spPr>
          <a:xfrm>
            <a:off x="514349" y="9720942"/>
            <a:ext cx="11557908" cy="5165271"/>
          </a:xfrm>
          <a:prstGeom prst="rect">
            <a:avLst/>
          </a:prstGeom>
        </xdr:spPr>
      </xdr:pic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id="{0EABE89E-83A2-42EE-83EE-6A4E6CEDD70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15216" r="8405" b="81237"/>
          <a:stretch/>
        </xdr:blipFill>
        <xdr:spPr>
          <a:xfrm>
            <a:off x="514349" y="9353550"/>
            <a:ext cx="11557908" cy="367393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1803401</xdr:colOff>
      <xdr:row>26</xdr:row>
      <xdr:rowOff>186268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C1DDA35-16BE-4FF8-9619-230BB6F851EA}"/>
            </a:ext>
          </a:extLst>
        </xdr:cNvPr>
        <xdr:cNvSpPr/>
      </xdr:nvSpPr>
      <xdr:spPr>
        <a:xfrm rot="19550767">
          <a:off x="2590801" y="669713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11</xdr:col>
      <xdr:colOff>0</xdr:colOff>
      <xdr:row>43</xdr:row>
      <xdr:rowOff>0</xdr:rowOff>
    </xdr:from>
    <xdr:to>
      <xdr:col>12</xdr:col>
      <xdr:colOff>163513</xdr:colOff>
      <xdr:row>43</xdr:row>
      <xdr:rowOff>195263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4EACC855-188F-4F5A-A999-D1C6E078F1D1}"/>
            </a:ext>
          </a:extLst>
        </xdr:cNvPr>
        <xdr:cNvSpPr/>
      </xdr:nvSpPr>
      <xdr:spPr>
        <a:xfrm>
          <a:off x="7272867" y="11303000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21</xdr:row>
      <xdr:rowOff>85725</xdr:rowOff>
    </xdr:from>
    <xdr:to>
      <xdr:col>10</xdr:col>
      <xdr:colOff>862013</xdr:colOff>
      <xdr:row>21</xdr:row>
      <xdr:rowOff>280988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7B9D29BC-E246-4141-85E6-C43EAC58284E}"/>
            </a:ext>
          </a:extLst>
        </xdr:cNvPr>
        <xdr:cNvSpPr/>
      </xdr:nvSpPr>
      <xdr:spPr>
        <a:xfrm>
          <a:off x="11277600" y="6334125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3</xdr:col>
      <xdr:colOff>114300</xdr:colOff>
      <xdr:row>10</xdr:row>
      <xdr:rowOff>57150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C6BB157E-31E9-4A99-B826-515E1106FE09}"/>
            </a:ext>
          </a:extLst>
        </xdr:cNvPr>
        <xdr:cNvSpPr/>
      </xdr:nvSpPr>
      <xdr:spPr>
        <a:xfrm rot="19550767">
          <a:off x="3714750" y="3276600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402769</xdr:colOff>
      <xdr:row>25</xdr:row>
      <xdr:rowOff>21773</xdr:rowOff>
    </xdr:from>
    <xdr:to>
      <xdr:col>11</xdr:col>
      <xdr:colOff>702732</xdr:colOff>
      <xdr:row>40</xdr:row>
      <xdr:rowOff>261259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id="{B557848C-F25C-4C38-AFDC-658692B47F72}"/>
            </a:ext>
          </a:extLst>
        </xdr:cNvPr>
        <xdr:cNvGrpSpPr/>
      </xdr:nvGrpSpPr>
      <xdr:grpSpPr>
        <a:xfrm>
          <a:off x="1596569" y="8437640"/>
          <a:ext cx="10612363" cy="4803019"/>
          <a:chOff x="514349" y="9353550"/>
          <a:chExt cx="11557908" cy="5532663"/>
        </a:xfrm>
      </xdr:grpSpPr>
      <xdr:pic>
        <xdr:nvPicPr>
          <xdr:cNvPr id="3" name="รูปภาพ 2">
            <a:extLst>
              <a:ext uri="{FF2B5EF4-FFF2-40B4-BE49-F238E27FC236}">
                <a16:creationId xmlns:a16="http://schemas.microsoft.com/office/drawing/2014/main" id="{9DBDEB34-29A8-4882-87F3-4B78FE57796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37523" r="8405" b="12605"/>
          <a:stretch/>
        </xdr:blipFill>
        <xdr:spPr>
          <a:xfrm>
            <a:off x="514349" y="9720942"/>
            <a:ext cx="11557908" cy="5165271"/>
          </a:xfrm>
          <a:prstGeom prst="rect">
            <a:avLst/>
          </a:prstGeom>
        </xdr:spPr>
      </xdr:pic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id="{B7D3D4B3-D8D0-47C3-962E-85F053771B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15216" r="8405" b="81237"/>
          <a:stretch/>
        </xdr:blipFill>
        <xdr:spPr>
          <a:xfrm>
            <a:off x="514349" y="9353550"/>
            <a:ext cx="11557908" cy="367393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620485</xdr:colOff>
      <xdr:row>16</xdr:row>
      <xdr:rowOff>108857</xdr:rowOff>
    </xdr:from>
    <xdr:to>
      <xdr:col>11</xdr:col>
      <xdr:colOff>18370</xdr:colOff>
      <xdr:row>16</xdr:row>
      <xdr:rowOff>304120</xdr:rowOff>
    </xdr:to>
    <xdr:sp macro="" textlink="">
      <xdr:nvSpPr>
        <xdr:cNvPr id="5" name="รูปแบบอิสระ 2">
          <a:extLst>
            <a:ext uri="{FF2B5EF4-FFF2-40B4-BE49-F238E27FC236}">
              <a16:creationId xmlns:a16="http://schemas.microsoft.com/office/drawing/2014/main" id="{03C1169A-1E69-4479-8472-B0600134DF66}"/>
            </a:ext>
          </a:extLst>
        </xdr:cNvPr>
        <xdr:cNvSpPr/>
      </xdr:nvSpPr>
      <xdr:spPr>
        <a:xfrm>
          <a:off x="10885714" y="5758543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</xdr:col>
      <xdr:colOff>30238</xdr:colOff>
      <xdr:row>9</xdr:row>
      <xdr:rowOff>628952</xdr:rowOff>
    </xdr:from>
    <xdr:ext cx="4584034" cy="556691"/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ECBA11DC-D52E-43B0-9799-7E19437ABF10}"/>
            </a:ext>
          </a:extLst>
        </xdr:cNvPr>
        <xdr:cNvSpPr/>
      </xdr:nvSpPr>
      <xdr:spPr>
        <a:xfrm rot="19550767">
          <a:off x="4094238" y="346528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26</xdr:row>
      <xdr:rowOff>57150</xdr:rowOff>
    </xdr:from>
    <xdr:to>
      <xdr:col>10</xdr:col>
      <xdr:colOff>1522643</xdr:colOff>
      <xdr:row>38</xdr:row>
      <xdr:rowOff>257175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id="{01FBBB3E-2FB8-4C29-8DA9-9F71E142E769}"/>
            </a:ext>
          </a:extLst>
        </xdr:cNvPr>
        <xdr:cNvGrpSpPr/>
      </xdr:nvGrpSpPr>
      <xdr:grpSpPr>
        <a:xfrm>
          <a:off x="314325" y="8391525"/>
          <a:ext cx="9495068" cy="3971925"/>
          <a:chOff x="514349" y="9353550"/>
          <a:chExt cx="11557908" cy="5532663"/>
        </a:xfrm>
      </xdr:grpSpPr>
      <xdr:pic>
        <xdr:nvPicPr>
          <xdr:cNvPr id="3" name="รูปภาพ 2">
            <a:extLst>
              <a:ext uri="{FF2B5EF4-FFF2-40B4-BE49-F238E27FC236}">
                <a16:creationId xmlns:a16="http://schemas.microsoft.com/office/drawing/2014/main" id="{8D82CDE6-AECD-4CA3-8176-7F5A466A89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37523" r="8405" b="12605"/>
          <a:stretch/>
        </xdr:blipFill>
        <xdr:spPr>
          <a:xfrm>
            <a:off x="514349" y="9720942"/>
            <a:ext cx="11557908" cy="5165271"/>
          </a:xfrm>
          <a:prstGeom prst="rect">
            <a:avLst/>
          </a:prstGeom>
        </xdr:spPr>
      </xdr:pic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id="{D597152E-4154-41CA-8388-668F3500F4C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022" t="15216" r="8405" b="81237"/>
          <a:stretch/>
        </xdr:blipFill>
        <xdr:spPr>
          <a:xfrm>
            <a:off x="514349" y="9353550"/>
            <a:ext cx="11557908" cy="367393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1790699</xdr:colOff>
      <xdr:row>12</xdr:row>
      <xdr:rowOff>180974</xdr:rowOff>
    </xdr:from>
    <xdr:ext cx="4584034" cy="556691"/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C2B0BDB1-A4C8-424C-95F9-D7EA80519ED0}"/>
            </a:ext>
          </a:extLst>
        </xdr:cNvPr>
        <xdr:cNvSpPr/>
      </xdr:nvSpPr>
      <xdr:spPr>
        <a:xfrm rot="19550767">
          <a:off x="1790699" y="4114799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10</xdr:col>
      <xdr:colOff>1133475</xdr:colOff>
      <xdr:row>21</xdr:row>
      <xdr:rowOff>85725</xdr:rowOff>
    </xdr:from>
    <xdr:to>
      <xdr:col>10</xdr:col>
      <xdr:colOff>1804988</xdr:colOff>
      <xdr:row>21</xdr:row>
      <xdr:rowOff>280988</xdr:rowOff>
    </xdr:to>
    <xdr:sp macro="" textlink="">
      <xdr:nvSpPr>
        <xdr:cNvPr id="6" name="รูปแบบอิสระ 2">
          <a:extLst>
            <a:ext uri="{FF2B5EF4-FFF2-40B4-BE49-F238E27FC236}">
              <a16:creationId xmlns:a16="http://schemas.microsoft.com/office/drawing/2014/main" id="{AF20DCC6-8408-4DAA-B206-B7EFE33ED538}"/>
            </a:ext>
          </a:extLst>
        </xdr:cNvPr>
        <xdr:cNvSpPr/>
      </xdr:nvSpPr>
      <xdr:spPr>
        <a:xfrm>
          <a:off x="9572625" y="6848475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N16"/>
  <sheetViews>
    <sheetView zoomScale="80" zoomScaleNormal="80" workbookViewId="0">
      <selection activeCell="A14" sqref="A14"/>
    </sheetView>
  </sheetViews>
  <sheetFormatPr defaultRowHeight="13.8" x14ac:dyDescent="0.25"/>
  <sheetData>
    <row r="1" spans="1:14" ht="38.4" x14ac:dyDescent="1.05">
      <c r="A1" s="120" t="s">
        <v>289</v>
      </c>
      <c r="B1" s="118"/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69" t="s">
        <v>322</v>
      </c>
    </row>
    <row r="2" spans="1:14" ht="38.4" x14ac:dyDescent="1.05">
      <c r="A2" s="118"/>
      <c r="B2" s="118"/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</row>
    <row r="3" spans="1:14" ht="38.4" x14ac:dyDescent="1.05">
      <c r="A3" s="118" t="s">
        <v>298</v>
      </c>
      <c r="C3" s="118"/>
      <c r="D3" s="118"/>
      <c r="E3" s="118"/>
      <c r="F3" s="118"/>
      <c r="G3" s="118"/>
      <c r="H3" s="119"/>
      <c r="I3" s="119"/>
      <c r="J3" s="119"/>
      <c r="K3" s="119"/>
      <c r="L3" s="119"/>
      <c r="M3" s="119"/>
    </row>
    <row r="4" spans="1:14" ht="38.4" x14ac:dyDescent="1.05">
      <c r="A4" s="120" t="s">
        <v>301</v>
      </c>
      <c r="B4" s="118"/>
      <c r="C4" s="118"/>
      <c r="D4" s="118"/>
      <c r="E4" s="118"/>
      <c r="F4" s="118"/>
      <c r="G4" s="118"/>
      <c r="H4" s="119"/>
      <c r="I4" s="119"/>
      <c r="J4" s="119"/>
      <c r="K4" s="119"/>
      <c r="L4" s="119"/>
      <c r="M4" s="119"/>
    </row>
    <row r="5" spans="1:14" ht="38.4" x14ac:dyDescent="1.05">
      <c r="A5" s="118"/>
      <c r="B5" s="118"/>
      <c r="C5" s="118"/>
      <c r="D5" s="118"/>
      <c r="E5" s="118"/>
      <c r="F5" s="118"/>
      <c r="G5" s="118"/>
      <c r="H5" s="119"/>
      <c r="I5" s="119"/>
      <c r="J5" s="119"/>
      <c r="K5" s="119"/>
      <c r="L5" s="119"/>
      <c r="M5" s="119"/>
    </row>
    <row r="6" spans="1:14" ht="38.4" x14ac:dyDescent="1.05">
      <c r="A6" s="119"/>
      <c r="B6" s="114"/>
      <c r="C6" s="118" t="s">
        <v>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ht="38.4" x14ac:dyDescent="1.05">
      <c r="A7" s="119"/>
      <c r="B7" s="115"/>
      <c r="C7" s="118" t="s">
        <v>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4" ht="38.4" x14ac:dyDescent="1.05">
      <c r="A8" s="119"/>
      <c r="B8" s="116"/>
      <c r="C8" s="118" t="s">
        <v>2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4" ht="38.4" x14ac:dyDescent="1.05">
      <c r="A10" s="118" t="s">
        <v>299</v>
      </c>
      <c r="B10" s="119"/>
      <c r="C10" s="118"/>
      <c r="D10" s="118"/>
      <c r="E10" s="118"/>
      <c r="F10" s="118"/>
      <c r="G10" s="118"/>
      <c r="H10" s="119"/>
      <c r="I10" s="119"/>
      <c r="J10" s="119"/>
      <c r="K10" s="119"/>
      <c r="L10" s="119"/>
      <c r="M10" s="119"/>
    </row>
    <row r="11" spans="1:14" ht="38.4" x14ac:dyDescent="1.05">
      <c r="A11" s="118" t="s">
        <v>710</v>
      </c>
      <c r="B11" s="158"/>
      <c r="C11" s="157"/>
      <c r="D11" s="157"/>
      <c r="E11" s="157"/>
      <c r="F11" s="157"/>
      <c r="G11" s="159"/>
      <c r="H11" s="158"/>
      <c r="I11" s="158"/>
      <c r="J11" s="158"/>
      <c r="K11" s="158"/>
      <c r="L11" s="158"/>
      <c r="M11" s="158"/>
      <c r="N11" s="160"/>
    </row>
    <row r="12" spans="1:14" ht="38.4" x14ac:dyDescent="1.05">
      <c r="A12" s="118" t="s">
        <v>315</v>
      </c>
      <c r="B12" s="118"/>
      <c r="C12" s="118"/>
      <c r="D12" s="118"/>
      <c r="E12" s="118"/>
      <c r="F12" s="118"/>
      <c r="G12" s="118"/>
      <c r="H12" s="119"/>
      <c r="I12" s="119"/>
      <c r="J12" s="119"/>
      <c r="K12" s="119"/>
      <c r="L12" s="119"/>
      <c r="M12" s="119"/>
    </row>
    <row r="13" spans="1:14" ht="38.4" x14ac:dyDescent="1.05">
      <c r="A13" s="118" t="s">
        <v>711</v>
      </c>
      <c r="B13" s="118"/>
      <c r="C13" s="118"/>
      <c r="D13" s="118"/>
      <c r="E13" s="118"/>
      <c r="F13" s="118"/>
      <c r="G13" s="118"/>
      <c r="H13" s="119"/>
      <c r="I13" s="119"/>
      <c r="J13" s="119"/>
      <c r="K13" s="119"/>
      <c r="L13" s="119"/>
      <c r="M13" s="119"/>
    </row>
    <row r="14" spans="1:14" ht="38.4" x14ac:dyDescent="1.05">
      <c r="A14" s="118"/>
      <c r="B14" s="118"/>
      <c r="C14" s="118"/>
      <c r="D14" s="118"/>
      <c r="E14" s="118"/>
      <c r="F14" s="118"/>
      <c r="G14" s="118"/>
      <c r="H14" s="119"/>
      <c r="I14" s="119"/>
      <c r="J14" s="119"/>
      <c r="K14" s="119"/>
      <c r="L14" s="119"/>
      <c r="M14" s="119"/>
    </row>
    <row r="15" spans="1:14" ht="38.4" x14ac:dyDescent="1.05">
      <c r="A15" s="118"/>
      <c r="B15" s="118"/>
      <c r="C15" s="118"/>
      <c r="D15" s="118"/>
      <c r="E15" s="118"/>
      <c r="F15" s="118"/>
      <c r="G15" s="118"/>
      <c r="H15" s="119"/>
      <c r="I15" s="119"/>
      <c r="J15" s="119"/>
      <c r="K15" s="119"/>
      <c r="L15" s="119"/>
      <c r="M15" s="119"/>
    </row>
    <row r="16" spans="1:14" ht="38.4" x14ac:dyDescent="1.05">
      <c r="A16" s="118"/>
      <c r="B16" s="118"/>
      <c r="C16" s="118"/>
      <c r="D16" s="118"/>
      <c r="E16" s="118"/>
      <c r="F16" s="118"/>
      <c r="G16" s="118"/>
      <c r="H16" s="119"/>
      <c r="I16" s="119"/>
      <c r="J16" s="119"/>
      <c r="K16" s="119"/>
      <c r="L16" s="119"/>
      <c r="M16" s="1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&amp;Rสิ่งที่ส่งมาด้วย 2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889A-BCFD-4BDC-952F-1C810F9F165D}">
  <dimension ref="A1:N26"/>
  <sheetViews>
    <sheetView zoomScale="80" zoomScaleNormal="80" workbookViewId="0">
      <selection activeCell="K11" sqref="K11:K18"/>
    </sheetView>
  </sheetViews>
  <sheetFormatPr defaultColWidth="9.09765625" defaultRowHeight="24.6" x14ac:dyDescent="0.7"/>
  <cols>
    <col min="1" max="1" width="30.59765625" style="123" customWidth="1"/>
    <col min="2" max="2" width="18.69921875" style="123" customWidth="1"/>
    <col min="3" max="3" width="8.69921875" style="123" customWidth="1"/>
    <col min="4" max="7" width="6.09765625" style="123" customWidth="1"/>
    <col min="8" max="8" width="6.59765625" style="123" customWidth="1"/>
    <col min="9" max="9" width="10.69921875" style="123" customWidth="1"/>
    <col min="10" max="10" width="8.796875" style="123" customWidth="1"/>
    <col min="11" max="11" width="43" style="123" customWidth="1"/>
    <col min="12" max="16384" width="9.09765625" style="123"/>
  </cols>
  <sheetData>
    <row r="1" spans="1:14" ht="22.95" customHeight="1" x14ac:dyDescent="0.7">
      <c r="K1" s="182" t="s">
        <v>314</v>
      </c>
      <c r="L1" s="128"/>
    </row>
    <row r="2" spans="1:14" ht="22.95" customHeight="1" x14ac:dyDescent="0.7">
      <c r="J2" s="182"/>
      <c r="K2" s="182" t="s">
        <v>765</v>
      </c>
      <c r="L2" s="128"/>
    </row>
    <row r="3" spans="1:14" x14ac:dyDescent="0.7">
      <c r="J3" s="182"/>
      <c r="K3" s="182"/>
      <c r="L3" s="128"/>
    </row>
    <row r="4" spans="1:14" x14ac:dyDescent="0.7">
      <c r="A4" s="195" t="s">
        <v>769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4" x14ac:dyDescent="0.7">
      <c r="A5" s="195" t="s">
        <v>770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4" x14ac:dyDescent="0.7">
      <c r="A6" s="197" t="str">
        <f>'สพฐ.คปร.2(ตย.)'!A5</f>
        <v>สำนักงานเขตพื้นที่การศึกษาประถมศึกษาตัวอย่าง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29"/>
      <c r="M6" s="129"/>
      <c r="N6" s="129"/>
    </row>
    <row r="7" spans="1:14" x14ac:dyDescent="0.7">
      <c r="A7" s="197" t="str">
        <f>'สพฐ.คปร.2(ตย.)'!A6</f>
        <v>ส่งพร้อมหนังสือสำนักงานเขตพื้นที่การศึกษาประถมศึกษาตัวอย่าง ที่ ศธ04999/999 ลงวันที่ 20 เมษายน 2564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28"/>
      <c r="M7" s="128"/>
      <c r="N7" s="128"/>
    </row>
    <row r="9" spans="1:14" x14ac:dyDescent="0.7">
      <c r="A9" s="413" t="s">
        <v>309</v>
      </c>
      <c r="B9" s="413" t="s">
        <v>302</v>
      </c>
      <c r="C9" s="413"/>
      <c r="D9" s="415" t="s">
        <v>303</v>
      </c>
      <c r="E9" s="416"/>
      <c r="F9" s="416"/>
      <c r="G9" s="416"/>
      <c r="H9" s="417"/>
      <c r="I9" s="411" t="s">
        <v>683</v>
      </c>
      <c r="J9" s="419" t="s">
        <v>684</v>
      </c>
      <c r="K9" s="411" t="s">
        <v>706</v>
      </c>
    </row>
    <row r="10" spans="1:14" ht="42" x14ac:dyDescent="0.7">
      <c r="A10" s="414"/>
      <c r="B10" s="184" t="s">
        <v>49</v>
      </c>
      <c r="C10" s="167" t="s">
        <v>682</v>
      </c>
      <c r="D10" s="167" t="s">
        <v>304</v>
      </c>
      <c r="E10" s="167" t="s">
        <v>305</v>
      </c>
      <c r="F10" s="167" t="s">
        <v>306</v>
      </c>
      <c r="G10" s="167" t="s">
        <v>307</v>
      </c>
      <c r="H10" s="167" t="s">
        <v>308</v>
      </c>
      <c r="I10" s="418"/>
      <c r="J10" s="420"/>
      <c r="K10" s="412"/>
    </row>
    <row r="11" spans="1:14" x14ac:dyDescent="0.7">
      <c r="A11" s="255" t="str">
        <f>A6</f>
        <v>สำนักงานเขตพื้นที่การศึกษาประถมศึกษาตัวอย่าง</v>
      </c>
      <c r="B11" s="256" t="str">
        <f>IF('สพฐ.คปร.4(1)(ตย.)'!G11="","",'สพฐ.คปร.4(1)(ตย.)'!G11)</f>
        <v>นักวิชาการคอมพิวเตอร์</v>
      </c>
      <c r="C11" s="257">
        <f>IF(B11="","",COUNTA(B11))</f>
        <v>1</v>
      </c>
      <c r="D11" s="257">
        <f>COUNTIF('สพฐ.คปร.4(1)(ตย.)'!$H$11:$H$14,'สพฐ.คปร.4(2)(ตย.)'!D$10)</f>
        <v>0</v>
      </c>
      <c r="E11" s="257">
        <f>COUNTIF('สพฐ.คปร.4(1)(ตย.)'!$H$11:$H$14,'สพฐ.คปร.4(2)(ตย.)'!E$10)</f>
        <v>0</v>
      </c>
      <c r="F11" s="257">
        <f>COUNTIF('สพฐ.คปร.4(1)(ตย.)'!$H$11:$H$14,'สพฐ.คปร.4(2)(ตย.)'!F$10)</f>
        <v>0</v>
      </c>
      <c r="G11" s="257">
        <f>COUNTIF('สพฐ.คปร.4(1)(ตย.)'!$H$11:$H$14,'สพฐ.คปร.4(2)(ตย.)'!G$10)</f>
        <v>1</v>
      </c>
      <c r="H11" s="257">
        <f>SUM(D11:G11)</f>
        <v>1</v>
      </c>
      <c r="I11" s="258">
        <f>IF('สพฐ.คปร.4(1)(ตย.)'!I11="","",'สพฐ.คปร.4(1)(ตย.)'!I11)</f>
        <v>19500</v>
      </c>
      <c r="J11" s="258">
        <f>IF(I11="","",I11*H11)</f>
        <v>19500</v>
      </c>
      <c r="K11" s="428" t="s">
        <v>790</v>
      </c>
    </row>
    <row r="12" spans="1:14" x14ac:dyDescent="0.7">
      <c r="A12" s="232"/>
      <c r="B12" s="227"/>
      <c r="C12" s="228"/>
      <c r="D12" s="228"/>
      <c r="E12" s="228"/>
      <c r="F12" s="228"/>
      <c r="G12" s="228"/>
      <c r="H12" s="228"/>
      <c r="I12" s="229"/>
      <c r="J12" s="229"/>
      <c r="K12" s="429"/>
    </row>
    <row r="13" spans="1:14" x14ac:dyDescent="0.7">
      <c r="A13" s="233"/>
      <c r="B13" s="228"/>
      <c r="C13" s="228"/>
      <c r="D13" s="228"/>
      <c r="E13" s="228"/>
      <c r="F13" s="228"/>
      <c r="G13" s="228"/>
      <c r="H13" s="228"/>
      <c r="I13" s="228"/>
      <c r="J13" s="228"/>
      <c r="K13" s="429"/>
    </row>
    <row r="14" spans="1:14" x14ac:dyDescent="0.7">
      <c r="A14" s="233"/>
      <c r="B14" s="228"/>
      <c r="C14" s="228"/>
      <c r="D14" s="228"/>
      <c r="E14" s="228"/>
      <c r="F14" s="228"/>
      <c r="G14" s="228"/>
      <c r="H14" s="228"/>
      <c r="I14" s="228"/>
      <c r="J14" s="228"/>
      <c r="K14" s="429"/>
    </row>
    <row r="15" spans="1:14" x14ac:dyDescent="0.7">
      <c r="A15" s="233"/>
      <c r="B15" s="228"/>
      <c r="C15" s="228"/>
      <c r="D15" s="228"/>
      <c r="E15" s="228"/>
      <c r="F15" s="228"/>
      <c r="G15" s="228"/>
      <c r="H15" s="228"/>
      <c r="I15" s="228"/>
      <c r="J15" s="228"/>
      <c r="K15" s="429"/>
    </row>
    <row r="16" spans="1:14" x14ac:dyDescent="0.7">
      <c r="A16" s="233"/>
      <c r="B16" s="228"/>
      <c r="C16" s="228"/>
      <c r="D16" s="228"/>
      <c r="E16" s="228"/>
      <c r="F16" s="228"/>
      <c r="G16" s="228"/>
      <c r="H16" s="228"/>
      <c r="I16" s="228"/>
      <c r="J16" s="228"/>
      <c r="K16" s="429"/>
    </row>
    <row r="17" spans="1:11" x14ac:dyDescent="0.7">
      <c r="A17" s="233"/>
      <c r="B17" s="228"/>
      <c r="C17" s="228"/>
      <c r="D17" s="228"/>
      <c r="E17" s="228"/>
      <c r="F17" s="228"/>
      <c r="G17" s="228"/>
      <c r="H17" s="228"/>
      <c r="I17" s="228"/>
      <c r="J17" s="228"/>
      <c r="K17" s="429"/>
    </row>
    <row r="18" spans="1:11" x14ac:dyDescent="0.7">
      <c r="A18" s="234"/>
      <c r="B18" s="230"/>
      <c r="C18" s="231"/>
      <c r="D18" s="231"/>
      <c r="E18" s="231"/>
      <c r="F18" s="230"/>
      <c r="G18" s="230"/>
      <c r="H18" s="231"/>
      <c r="I18" s="231"/>
      <c r="J18" s="231"/>
      <c r="K18" s="430"/>
    </row>
    <row r="19" spans="1:11" x14ac:dyDescent="0.7">
      <c r="A19" s="125" t="s">
        <v>22</v>
      </c>
      <c r="B19" s="235"/>
      <c r="C19" s="126">
        <f t="shared" ref="C19:J19" si="0">SUM(C11:C18)</f>
        <v>1</v>
      </c>
      <c r="D19" s="126">
        <f t="shared" si="0"/>
        <v>0</v>
      </c>
      <c r="E19" s="126">
        <f t="shared" si="0"/>
        <v>0</v>
      </c>
      <c r="F19" s="126">
        <f t="shared" si="0"/>
        <v>0</v>
      </c>
      <c r="G19" s="126">
        <f t="shared" si="0"/>
        <v>1</v>
      </c>
      <c r="H19" s="126">
        <f t="shared" si="0"/>
        <v>1</v>
      </c>
      <c r="I19" s="126">
        <f t="shared" si="0"/>
        <v>19500</v>
      </c>
      <c r="J19" s="126">
        <f t="shared" si="0"/>
        <v>19500</v>
      </c>
      <c r="K19" s="236"/>
    </row>
    <row r="21" spans="1:11" x14ac:dyDescent="0.7">
      <c r="K21" s="254" t="s">
        <v>38</v>
      </c>
    </row>
    <row r="22" spans="1:11" x14ac:dyDescent="0.7">
      <c r="K22" s="252"/>
    </row>
    <row r="23" spans="1:11" x14ac:dyDescent="0.7">
      <c r="K23" s="252" t="s">
        <v>64</v>
      </c>
    </row>
    <row r="24" spans="1:11" x14ac:dyDescent="0.7">
      <c r="K24" s="253" t="s">
        <v>43</v>
      </c>
    </row>
    <row r="26" spans="1:11" x14ac:dyDescent="0.7">
      <c r="A26" s="123" t="s">
        <v>707</v>
      </c>
    </row>
  </sheetData>
  <mergeCells count="7">
    <mergeCell ref="K11:K18"/>
    <mergeCell ref="A9:A10"/>
    <mergeCell ref="B9:C9"/>
    <mergeCell ref="D9:H9"/>
    <mergeCell ref="I9:I10"/>
    <mergeCell ref="J9:J10"/>
    <mergeCell ref="K9:K1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&amp;R&amp;"TH SarabunPSK,ธรรมดา"สิ่งที่ส่งมาด้วย 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312"/>
  <sheetViews>
    <sheetView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RowHeight="13.8" x14ac:dyDescent="0.25"/>
  <cols>
    <col min="1" max="1" width="3.8984375" bestFit="1" customWidth="1"/>
    <col min="2" max="2" width="32.69921875" bestFit="1" customWidth="1"/>
    <col min="19" max="19" width="51.8984375" bestFit="1" customWidth="1"/>
    <col min="20" max="20" width="13.59765625" bestFit="1" customWidth="1"/>
    <col min="21" max="21" width="22.796875" bestFit="1" customWidth="1"/>
    <col min="22" max="22" width="27.5" bestFit="1" customWidth="1"/>
    <col min="23" max="23" width="22.19921875" bestFit="1" customWidth="1"/>
    <col min="24" max="24" width="22.796875" bestFit="1" customWidth="1"/>
    <col min="25" max="25" width="10.8984375" bestFit="1" customWidth="1"/>
  </cols>
  <sheetData>
    <row r="1" spans="1:26" x14ac:dyDescent="0.25">
      <c r="A1" t="s">
        <v>21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32</v>
      </c>
      <c r="I1" t="s">
        <v>291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290</v>
      </c>
      <c r="P1" t="s">
        <v>56</v>
      </c>
      <c r="Q1" t="s">
        <v>739</v>
      </c>
      <c r="R1" t="s">
        <v>740</v>
      </c>
      <c r="S1" t="s">
        <v>8</v>
      </c>
      <c r="T1" t="s">
        <v>50</v>
      </c>
      <c r="U1" t="s">
        <v>51</v>
      </c>
      <c r="V1" t="s">
        <v>685</v>
      </c>
      <c r="W1" t="s">
        <v>693</v>
      </c>
      <c r="X1" t="s">
        <v>694</v>
      </c>
      <c r="Y1" t="s">
        <v>692</v>
      </c>
      <c r="Z1" t="s">
        <v>699</v>
      </c>
    </row>
    <row r="2" spans="1:26" x14ac:dyDescent="0.25">
      <c r="B2" t="s">
        <v>331</v>
      </c>
      <c r="C2" t="s">
        <v>79</v>
      </c>
      <c r="D2" t="s">
        <v>79</v>
      </c>
      <c r="E2" t="s">
        <v>79</v>
      </c>
      <c r="F2" t="s">
        <v>79</v>
      </c>
      <c r="G2" t="s">
        <v>79</v>
      </c>
      <c r="H2" t="s">
        <v>79</v>
      </c>
      <c r="I2" t="s">
        <v>79</v>
      </c>
      <c r="J2" t="s">
        <v>79</v>
      </c>
      <c r="K2" t="s">
        <v>79</v>
      </c>
      <c r="L2" t="s">
        <v>79</v>
      </c>
      <c r="M2" t="s">
        <v>79</v>
      </c>
      <c r="N2" t="s">
        <v>79</v>
      </c>
      <c r="O2" t="s">
        <v>292</v>
      </c>
      <c r="P2" t="s">
        <v>332</v>
      </c>
      <c r="Q2" t="s">
        <v>79</v>
      </c>
      <c r="R2" t="s">
        <v>79</v>
      </c>
      <c r="S2" t="s">
        <v>331</v>
      </c>
      <c r="T2" t="s">
        <v>671</v>
      </c>
      <c r="U2" t="s">
        <v>671</v>
      </c>
      <c r="V2" t="s">
        <v>686</v>
      </c>
      <c r="W2" t="s">
        <v>671</v>
      </c>
      <c r="X2" t="s">
        <v>671</v>
      </c>
      <c r="Y2" t="s">
        <v>695</v>
      </c>
      <c r="Z2" t="s">
        <v>700</v>
      </c>
    </row>
    <row r="3" spans="1:26" x14ac:dyDescent="0.25">
      <c r="A3">
        <v>1</v>
      </c>
      <c r="B3" t="s">
        <v>82</v>
      </c>
      <c r="C3">
        <v>1</v>
      </c>
      <c r="D3">
        <v>3</v>
      </c>
      <c r="E3">
        <v>9</v>
      </c>
      <c r="F3">
        <v>24</v>
      </c>
      <c r="G3">
        <v>52</v>
      </c>
      <c r="H3">
        <v>7</v>
      </c>
      <c r="I3">
        <v>11</v>
      </c>
      <c r="J3">
        <v>13</v>
      </c>
      <c r="K3">
        <v>7</v>
      </c>
      <c r="L3">
        <v>8</v>
      </c>
      <c r="M3">
        <v>3</v>
      </c>
      <c r="N3">
        <v>3</v>
      </c>
      <c r="O3" t="s">
        <v>293</v>
      </c>
      <c r="P3" t="s">
        <v>333</v>
      </c>
      <c r="Q3">
        <v>42</v>
      </c>
      <c r="R3">
        <v>10</v>
      </c>
      <c r="S3" t="s">
        <v>26</v>
      </c>
      <c r="T3" t="s">
        <v>669</v>
      </c>
      <c r="U3" t="s">
        <v>91</v>
      </c>
      <c r="V3" t="s">
        <v>317</v>
      </c>
      <c r="W3" t="s">
        <v>95</v>
      </c>
      <c r="X3" t="s">
        <v>81</v>
      </c>
      <c r="Y3" t="s">
        <v>306</v>
      </c>
      <c r="Z3">
        <v>18000</v>
      </c>
    </row>
    <row r="4" spans="1:26" x14ac:dyDescent="0.25">
      <c r="A4">
        <v>2</v>
      </c>
      <c r="B4" t="s">
        <v>84</v>
      </c>
      <c r="C4">
        <v>1</v>
      </c>
      <c r="D4">
        <v>3</v>
      </c>
      <c r="E4">
        <v>10</v>
      </c>
      <c r="F4">
        <v>18</v>
      </c>
      <c r="G4">
        <v>46</v>
      </c>
      <c r="H4">
        <v>6</v>
      </c>
      <c r="I4">
        <v>10</v>
      </c>
      <c r="J4">
        <v>12</v>
      </c>
      <c r="K4">
        <v>7</v>
      </c>
      <c r="L4">
        <v>7</v>
      </c>
      <c r="M4">
        <v>2</v>
      </c>
      <c r="N4">
        <v>2</v>
      </c>
      <c r="O4" t="s">
        <v>294</v>
      </c>
      <c r="P4" t="s">
        <v>334</v>
      </c>
      <c r="Q4">
        <v>37</v>
      </c>
      <c r="R4">
        <v>9</v>
      </c>
      <c r="S4" t="s">
        <v>27</v>
      </c>
      <c r="T4" t="s">
        <v>747</v>
      </c>
      <c r="U4" t="s">
        <v>65</v>
      </c>
      <c r="V4" t="s">
        <v>687</v>
      </c>
      <c r="W4" t="s">
        <v>98</v>
      </c>
      <c r="X4" t="s">
        <v>72</v>
      </c>
      <c r="Y4" t="s">
        <v>307</v>
      </c>
      <c r="Z4">
        <v>19500</v>
      </c>
    </row>
    <row r="5" spans="1:26" x14ac:dyDescent="0.25">
      <c r="A5">
        <v>3</v>
      </c>
      <c r="B5" t="s">
        <v>86</v>
      </c>
      <c r="C5">
        <v>1</v>
      </c>
      <c r="D5">
        <v>3</v>
      </c>
      <c r="E5">
        <v>9</v>
      </c>
      <c r="F5">
        <v>21</v>
      </c>
      <c r="G5">
        <v>46</v>
      </c>
      <c r="H5">
        <v>6</v>
      </c>
      <c r="I5">
        <v>10</v>
      </c>
      <c r="J5">
        <v>12</v>
      </c>
      <c r="K5">
        <v>7</v>
      </c>
      <c r="L5">
        <v>7</v>
      </c>
      <c r="M5">
        <v>2</v>
      </c>
      <c r="N5">
        <v>2</v>
      </c>
      <c r="O5" t="s">
        <v>294</v>
      </c>
      <c r="P5" t="s">
        <v>335</v>
      </c>
      <c r="Q5">
        <v>37</v>
      </c>
      <c r="R5">
        <v>9</v>
      </c>
      <c r="S5" t="s">
        <v>67</v>
      </c>
      <c r="T5" t="s">
        <v>66</v>
      </c>
      <c r="U5" t="s">
        <v>68</v>
      </c>
      <c r="V5" t="s">
        <v>318</v>
      </c>
      <c r="W5" t="s">
        <v>101</v>
      </c>
      <c r="X5" t="s">
        <v>66</v>
      </c>
    </row>
    <row r="6" spans="1:26" x14ac:dyDescent="0.25">
      <c r="A6">
        <v>4</v>
      </c>
      <c r="B6" t="s">
        <v>88</v>
      </c>
      <c r="C6">
        <v>1</v>
      </c>
      <c r="D6">
        <v>3</v>
      </c>
      <c r="E6">
        <v>10</v>
      </c>
      <c r="F6">
        <v>19</v>
      </c>
      <c r="G6">
        <v>43</v>
      </c>
      <c r="H6">
        <v>6</v>
      </c>
      <c r="I6">
        <v>9</v>
      </c>
      <c r="J6">
        <v>12</v>
      </c>
      <c r="K6">
        <v>6</v>
      </c>
      <c r="L6">
        <v>6</v>
      </c>
      <c r="M6">
        <v>2</v>
      </c>
      <c r="N6">
        <v>2</v>
      </c>
      <c r="O6" t="s">
        <v>295</v>
      </c>
      <c r="P6" t="s">
        <v>336</v>
      </c>
      <c r="Q6">
        <v>35</v>
      </c>
      <c r="R6">
        <v>8</v>
      </c>
      <c r="S6" t="s">
        <v>28</v>
      </c>
      <c r="T6" t="s">
        <v>72</v>
      </c>
      <c r="U6" t="s">
        <v>85</v>
      </c>
      <c r="V6" t="s">
        <v>319</v>
      </c>
      <c r="W6" t="s">
        <v>70</v>
      </c>
      <c r="X6" t="s">
        <v>92</v>
      </c>
    </row>
    <row r="7" spans="1:26" x14ac:dyDescent="0.25">
      <c r="A7">
        <v>5</v>
      </c>
      <c r="B7" t="s">
        <v>90</v>
      </c>
      <c r="C7">
        <v>1</v>
      </c>
      <c r="D7">
        <v>3</v>
      </c>
      <c r="E7">
        <v>10</v>
      </c>
      <c r="F7">
        <v>19</v>
      </c>
      <c r="G7">
        <v>46</v>
      </c>
      <c r="H7">
        <v>6</v>
      </c>
      <c r="I7">
        <v>10</v>
      </c>
      <c r="J7">
        <v>12</v>
      </c>
      <c r="K7">
        <v>7</v>
      </c>
      <c r="L7">
        <v>7</v>
      </c>
      <c r="M7">
        <v>2</v>
      </c>
      <c r="N7">
        <v>2</v>
      </c>
      <c r="O7" t="s">
        <v>294</v>
      </c>
      <c r="P7" t="s">
        <v>337</v>
      </c>
      <c r="Q7">
        <v>37</v>
      </c>
      <c r="R7">
        <v>9</v>
      </c>
      <c r="S7" t="s">
        <v>69</v>
      </c>
      <c r="T7" t="s">
        <v>80</v>
      </c>
      <c r="U7" t="s">
        <v>83</v>
      </c>
      <c r="V7" t="s">
        <v>320</v>
      </c>
      <c r="W7" t="s">
        <v>105</v>
      </c>
      <c r="X7" t="s">
        <v>94</v>
      </c>
    </row>
    <row r="8" spans="1:26" x14ac:dyDescent="0.25">
      <c r="A8">
        <v>6</v>
      </c>
      <c r="B8" t="s">
        <v>93</v>
      </c>
      <c r="C8">
        <v>1</v>
      </c>
      <c r="D8">
        <v>3</v>
      </c>
      <c r="E8">
        <v>9</v>
      </c>
      <c r="F8">
        <v>19</v>
      </c>
      <c r="G8">
        <v>46</v>
      </c>
      <c r="H8">
        <v>6</v>
      </c>
      <c r="I8">
        <v>10</v>
      </c>
      <c r="J8">
        <v>12</v>
      </c>
      <c r="K8">
        <v>7</v>
      </c>
      <c r="L8">
        <v>7</v>
      </c>
      <c r="M8">
        <v>2</v>
      </c>
      <c r="N8">
        <v>2</v>
      </c>
      <c r="O8" t="s">
        <v>294</v>
      </c>
      <c r="P8" t="s">
        <v>338</v>
      </c>
      <c r="Q8">
        <v>37</v>
      </c>
      <c r="R8">
        <v>9</v>
      </c>
      <c r="S8" t="s">
        <v>95</v>
      </c>
      <c r="U8" t="s">
        <v>66</v>
      </c>
      <c r="V8" t="s">
        <v>688</v>
      </c>
      <c r="W8" t="s">
        <v>107</v>
      </c>
      <c r="X8" t="s">
        <v>97</v>
      </c>
    </row>
    <row r="9" spans="1:26" x14ac:dyDescent="0.25">
      <c r="A9">
        <v>7</v>
      </c>
      <c r="B9" t="s">
        <v>96</v>
      </c>
      <c r="C9">
        <v>1</v>
      </c>
      <c r="D9">
        <v>3</v>
      </c>
      <c r="E9">
        <v>10</v>
      </c>
      <c r="F9">
        <v>22</v>
      </c>
      <c r="G9">
        <v>52</v>
      </c>
      <c r="H9">
        <v>7</v>
      </c>
      <c r="I9">
        <v>11</v>
      </c>
      <c r="J9">
        <v>13</v>
      </c>
      <c r="K9">
        <v>7</v>
      </c>
      <c r="L9">
        <v>8</v>
      </c>
      <c r="M9">
        <v>3</v>
      </c>
      <c r="N9">
        <v>3</v>
      </c>
      <c r="O9" t="s">
        <v>293</v>
      </c>
      <c r="P9" t="s">
        <v>339</v>
      </c>
      <c r="Q9">
        <v>42</v>
      </c>
      <c r="R9">
        <v>10</v>
      </c>
      <c r="S9" t="s">
        <v>98</v>
      </c>
      <c r="U9" t="s">
        <v>72</v>
      </c>
      <c r="V9" t="s">
        <v>37</v>
      </c>
      <c r="W9" t="s">
        <v>71</v>
      </c>
      <c r="X9" t="s">
        <v>89</v>
      </c>
    </row>
    <row r="10" spans="1:26" x14ac:dyDescent="0.25">
      <c r="A10">
        <v>8</v>
      </c>
      <c r="B10" t="s">
        <v>99</v>
      </c>
      <c r="C10">
        <v>1</v>
      </c>
      <c r="D10">
        <v>3</v>
      </c>
      <c r="E10">
        <v>10</v>
      </c>
      <c r="F10">
        <v>21</v>
      </c>
      <c r="G10">
        <v>49</v>
      </c>
      <c r="H10">
        <v>7</v>
      </c>
      <c r="I10">
        <v>10</v>
      </c>
      <c r="J10">
        <v>13</v>
      </c>
      <c r="K10">
        <v>7</v>
      </c>
      <c r="L10">
        <v>7</v>
      </c>
      <c r="M10">
        <v>2</v>
      </c>
      <c r="N10">
        <v>3</v>
      </c>
      <c r="O10" t="s">
        <v>296</v>
      </c>
      <c r="P10" t="s">
        <v>340</v>
      </c>
      <c r="Q10">
        <v>40</v>
      </c>
      <c r="R10">
        <v>9</v>
      </c>
      <c r="S10" t="s">
        <v>101</v>
      </c>
      <c r="U10" t="s">
        <v>81</v>
      </c>
      <c r="V10" t="s">
        <v>689</v>
      </c>
      <c r="W10" t="s">
        <v>110</v>
      </c>
      <c r="X10" t="s">
        <v>87</v>
      </c>
    </row>
    <row r="11" spans="1:26" x14ac:dyDescent="0.25">
      <c r="A11">
        <v>9</v>
      </c>
      <c r="B11" t="s">
        <v>102</v>
      </c>
      <c r="C11">
        <v>1</v>
      </c>
      <c r="D11">
        <v>3</v>
      </c>
      <c r="E11">
        <v>10</v>
      </c>
      <c r="F11">
        <v>22</v>
      </c>
      <c r="G11">
        <v>52</v>
      </c>
      <c r="H11">
        <v>7</v>
      </c>
      <c r="I11">
        <v>11</v>
      </c>
      <c r="J11">
        <v>13</v>
      </c>
      <c r="K11">
        <v>7</v>
      </c>
      <c r="L11">
        <v>8</v>
      </c>
      <c r="M11">
        <v>3</v>
      </c>
      <c r="N11">
        <v>3</v>
      </c>
      <c r="O11" t="s">
        <v>293</v>
      </c>
      <c r="P11" t="s">
        <v>341</v>
      </c>
      <c r="Q11">
        <v>42</v>
      </c>
      <c r="R11">
        <v>10</v>
      </c>
      <c r="S11" t="s">
        <v>70</v>
      </c>
      <c r="U11" t="s">
        <v>97</v>
      </c>
      <c r="V11" t="s">
        <v>690</v>
      </c>
      <c r="W11" t="s">
        <v>112</v>
      </c>
      <c r="X11" t="s">
        <v>103</v>
      </c>
    </row>
    <row r="12" spans="1:26" x14ac:dyDescent="0.25">
      <c r="A12">
        <v>10</v>
      </c>
      <c r="B12" t="s">
        <v>104</v>
      </c>
      <c r="C12">
        <v>1</v>
      </c>
      <c r="D12">
        <v>3</v>
      </c>
      <c r="E12">
        <v>10</v>
      </c>
      <c r="F12">
        <v>23</v>
      </c>
      <c r="G12">
        <v>55</v>
      </c>
      <c r="H12">
        <v>8</v>
      </c>
      <c r="I12">
        <v>11</v>
      </c>
      <c r="J12">
        <v>13</v>
      </c>
      <c r="K12">
        <v>8</v>
      </c>
      <c r="L12">
        <v>9</v>
      </c>
      <c r="M12">
        <v>3</v>
      </c>
      <c r="N12">
        <v>3</v>
      </c>
      <c r="O12" t="s">
        <v>297</v>
      </c>
      <c r="P12" t="s">
        <v>342</v>
      </c>
      <c r="Q12">
        <v>44</v>
      </c>
      <c r="R12">
        <v>11</v>
      </c>
      <c r="S12" t="s">
        <v>105</v>
      </c>
      <c r="U12" t="s">
        <v>94</v>
      </c>
      <c r="V12" t="s">
        <v>691</v>
      </c>
      <c r="W12" t="s">
        <v>114</v>
      </c>
      <c r="X12" t="s">
        <v>100</v>
      </c>
    </row>
    <row r="13" spans="1:26" x14ac:dyDescent="0.25">
      <c r="A13">
        <v>11</v>
      </c>
      <c r="B13" t="s">
        <v>106</v>
      </c>
      <c r="C13">
        <v>1</v>
      </c>
      <c r="D13">
        <v>3</v>
      </c>
      <c r="E13">
        <v>10</v>
      </c>
      <c r="F13">
        <v>22</v>
      </c>
      <c r="G13">
        <v>49</v>
      </c>
      <c r="H13">
        <v>7</v>
      </c>
      <c r="I13">
        <v>10</v>
      </c>
      <c r="J13">
        <v>13</v>
      </c>
      <c r="K13">
        <v>7</v>
      </c>
      <c r="L13">
        <v>7</v>
      </c>
      <c r="M13">
        <v>2</v>
      </c>
      <c r="N13">
        <v>3</v>
      </c>
      <c r="O13" t="s">
        <v>296</v>
      </c>
      <c r="P13" t="s">
        <v>343</v>
      </c>
      <c r="Q13">
        <v>40</v>
      </c>
      <c r="R13">
        <v>9</v>
      </c>
      <c r="S13" t="s">
        <v>107</v>
      </c>
      <c r="U13" t="s">
        <v>92</v>
      </c>
      <c r="W13" t="s">
        <v>116</v>
      </c>
    </row>
    <row r="14" spans="1:26" x14ac:dyDescent="0.25">
      <c r="A14">
        <v>12</v>
      </c>
      <c r="B14" t="s">
        <v>108</v>
      </c>
      <c r="C14">
        <v>1</v>
      </c>
      <c r="D14">
        <v>3</v>
      </c>
      <c r="E14">
        <v>9</v>
      </c>
      <c r="F14">
        <v>22</v>
      </c>
      <c r="G14">
        <v>52</v>
      </c>
      <c r="H14">
        <v>7</v>
      </c>
      <c r="I14">
        <v>11</v>
      </c>
      <c r="J14">
        <v>13</v>
      </c>
      <c r="K14">
        <v>7</v>
      </c>
      <c r="L14">
        <v>8</v>
      </c>
      <c r="M14">
        <v>3</v>
      </c>
      <c r="N14">
        <v>3</v>
      </c>
      <c r="O14" t="s">
        <v>293</v>
      </c>
      <c r="P14" t="s">
        <v>344</v>
      </c>
      <c r="Q14">
        <v>42</v>
      </c>
      <c r="R14">
        <v>10</v>
      </c>
      <c r="S14" t="s">
        <v>71</v>
      </c>
      <c r="U14" t="s">
        <v>89</v>
      </c>
      <c r="W14" t="s">
        <v>118</v>
      </c>
    </row>
    <row r="15" spans="1:26" x14ac:dyDescent="0.25">
      <c r="A15">
        <v>13</v>
      </c>
      <c r="B15" t="s">
        <v>109</v>
      </c>
      <c r="C15">
        <v>1</v>
      </c>
      <c r="D15">
        <v>3</v>
      </c>
      <c r="E15">
        <v>10</v>
      </c>
      <c r="F15">
        <v>22</v>
      </c>
      <c r="G15">
        <v>49</v>
      </c>
      <c r="H15">
        <v>7</v>
      </c>
      <c r="I15">
        <v>10</v>
      </c>
      <c r="J15">
        <v>13</v>
      </c>
      <c r="K15">
        <v>7</v>
      </c>
      <c r="L15">
        <v>7</v>
      </c>
      <c r="M15">
        <v>2</v>
      </c>
      <c r="N15">
        <v>3</v>
      </c>
      <c r="O15" t="s">
        <v>296</v>
      </c>
      <c r="P15" t="s">
        <v>345</v>
      </c>
      <c r="Q15">
        <v>40</v>
      </c>
      <c r="R15">
        <v>9</v>
      </c>
      <c r="S15" t="s">
        <v>110</v>
      </c>
      <c r="U15" t="s">
        <v>87</v>
      </c>
      <c r="W15" t="s">
        <v>120</v>
      </c>
    </row>
    <row r="16" spans="1:26" x14ac:dyDescent="0.25">
      <c r="A16">
        <v>14</v>
      </c>
      <c r="B16" t="s">
        <v>111</v>
      </c>
      <c r="C16">
        <v>1</v>
      </c>
      <c r="D16">
        <v>3</v>
      </c>
      <c r="E16">
        <v>10</v>
      </c>
      <c r="F16">
        <v>21</v>
      </c>
      <c r="G16">
        <v>49</v>
      </c>
      <c r="H16">
        <v>7</v>
      </c>
      <c r="I16">
        <v>10</v>
      </c>
      <c r="J16">
        <v>13</v>
      </c>
      <c r="K16">
        <v>7</v>
      </c>
      <c r="L16">
        <v>7</v>
      </c>
      <c r="M16">
        <v>2</v>
      </c>
      <c r="N16">
        <v>3</v>
      </c>
      <c r="O16" t="s">
        <v>296</v>
      </c>
      <c r="P16" t="s">
        <v>346</v>
      </c>
      <c r="Q16">
        <v>40</v>
      </c>
      <c r="R16">
        <v>9</v>
      </c>
      <c r="S16" t="s">
        <v>112</v>
      </c>
      <c r="U16" t="s">
        <v>103</v>
      </c>
    </row>
    <row r="17" spans="1:21" x14ac:dyDescent="0.25">
      <c r="A17">
        <v>15</v>
      </c>
      <c r="B17" t="s">
        <v>113</v>
      </c>
      <c r="C17">
        <v>1</v>
      </c>
      <c r="D17">
        <v>3</v>
      </c>
      <c r="E17">
        <v>10</v>
      </c>
      <c r="F17">
        <v>21</v>
      </c>
      <c r="G17">
        <v>49</v>
      </c>
      <c r="H17">
        <v>7</v>
      </c>
      <c r="I17">
        <v>10</v>
      </c>
      <c r="J17">
        <v>13</v>
      </c>
      <c r="K17">
        <v>7</v>
      </c>
      <c r="L17">
        <v>7</v>
      </c>
      <c r="M17">
        <v>2</v>
      </c>
      <c r="N17">
        <v>3</v>
      </c>
      <c r="O17" t="s">
        <v>296</v>
      </c>
      <c r="P17" t="s">
        <v>347</v>
      </c>
      <c r="Q17">
        <v>40</v>
      </c>
      <c r="R17">
        <v>9</v>
      </c>
      <c r="S17" t="s">
        <v>114</v>
      </c>
      <c r="U17" t="s">
        <v>100</v>
      </c>
    </row>
    <row r="18" spans="1:21" x14ac:dyDescent="0.25">
      <c r="A18">
        <v>16</v>
      </c>
      <c r="B18" t="s">
        <v>115</v>
      </c>
      <c r="C18">
        <v>1</v>
      </c>
      <c r="D18">
        <v>3</v>
      </c>
      <c r="E18">
        <v>10</v>
      </c>
      <c r="F18">
        <v>25</v>
      </c>
      <c r="G18">
        <v>52</v>
      </c>
      <c r="H18">
        <v>7</v>
      </c>
      <c r="I18">
        <v>11</v>
      </c>
      <c r="J18">
        <v>13</v>
      </c>
      <c r="K18">
        <v>7</v>
      </c>
      <c r="L18">
        <v>8</v>
      </c>
      <c r="M18">
        <v>3</v>
      </c>
      <c r="N18">
        <v>3</v>
      </c>
      <c r="O18" t="s">
        <v>293</v>
      </c>
      <c r="P18" t="s">
        <v>348</v>
      </c>
      <c r="Q18">
        <v>42</v>
      </c>
      <c r="R18">
        <v>10</v>
      </c>
      <c r="S18" t="s">
        <v>116</v>
      </c>
    </row>
    <row r="19" spans="1:21" x14ac:dyDescent="0.25">
      <c r="A19">
        <v>17</v>
      </c>
      <c r="B19" t="s">
        <v>117</v>
      </c>
      <c r="C19">
        <v>1</v>
      </c>
      <c r="D19">
        <v>3</v>
      </c>
      <c r="E19">
        <v>10</v>
      </c>
      <c r="F19">
        <v>19</v>
      </c>
      <c r="G19">
        <v>46</v>
      </c>
      <c r="H19">
        <v>6</v>
      </c>
      <c r="I19">
        <v>10</v>
      </c>
      <c r="J19">
        <v>12</v>
      </c>
      <c r="K19">
        <v>7</v>
      </c>
      <c r="L19">
        <v>7</v>
      </c>
      <c r="M19">
        <v>2</v>
      </c>
      <c r="N19">
        <v>2</v>
      </c>
      <c r="O19" t="s">
        <v>294</v>
      </c>
      <c r="P19" t="s">
        <v>349</v>
      </c>
      <c r="Q19">
        <v>37</v>
      </c>
      <c r="R19">
        <v>9</v>
      </c>
      <c r="S19" t="s">
        <v>118</v>
      </c>
    </row>
    <row r="20" spans="1:21" x14ac:dyDescent="0.25">
      <c r="A20">
        <v>18</v>
      </c>
      <c r="B20" t="s">
        <v>119</v>
      </c>
      <c r="C20">
        <v>1</v>
      </c>
      <c r="D20">
        <v>3</v>
      </c>
      <c r="E20">
        <v>10</v>
      </c>
      <c r="F20">
        <v>20</v>
      </c>
      <c r="G20">
        <v>46</v>
      </c>
      <c r="H20">
        <v>6</v>
      </c>
      <c r="I20">
        <v>10</v>
      </c>
      <c r="J20">
        <v>12</v>
      </c>
      <c r="K20">
        <v>7</v>
      </c>
      <c r="L20">
        <v>7</v>
      </c>
      <c r="M20">
        <v>2</v>
      </c>
      <c r="N20">
        <v>2</v>
      </c>
      <c r="O20" t="s">
        <v>294</v>
      </c>
      <c r="P20" t="s">
        <v>350</v>
      </c>
      <c r="Q20">
        <v>37</v>
      </c>
      <c r="R20">
        <v>9</v>
      </c>
      <c r="S20" t="s">
        <v>120</v>
      </c>
    </row>
    <row r="21" spans="1:21" x14ac:dyDescent="0.25">
      <c r="A21">
        <v>19</v>
      </c>
      <c r="B21" t="s">
        <v>121</v>
      </c>
      <c r="C21">
        <v>1</v>
      </c>
      <c r="D21">
        <v>3</v>
      </c>
      <c r="E21">
        <v>10</v>
      </c>
      <c r="F21">
        <v>20</v>
      </c>
      <c r="G21">
        <v>46</v>
      </c>
      <c r="H21">
        <v>6</v>
      </c>
      <c r="I21">
        <v>10</v>
      </c>
      <c r="J21">
        <v>12</v>
      </c>
      <c r="K21">
        <v>7</v>
      </c>
      <c r="L21">
        <v>7</v>
      </c>
      <c r="M21">
        <v>2</v>
      </c>
      <c r="N21">
        <v>2</v>
      </c>
      <c r="O21" t="s">
        <v>294</v>
      </c>
      <c r="P21" t="s">
        <v>351</v>
      </c>
      <c r="Q21">
        <v>37</v>
      </c>
      <c r="R21">
        <v>9</v>
      </c>
    </row>
    <row r="22" spans="1:21" x14ac:dyDescent="0.25">
      <c r="A22">
        <v>20</v>
      </c>
      <c r="B22" t="s">
        <v>122</v>
      </c>
      <c r="C22">
        <v>1</v>
      </c>
      <c r="D22">
        <v>3</v>
      </c>
      <c r="E22">
        <v>10</v>
      </c>
      <c r="F22">
        <v>22</v>
      </c>
      <c r="G22">
        <v>52</v>
      </c>
      <c r="H22">
        <v>7</v>
      </c>
      <c r="I22">
        <v>11</v>
      </c>
      <c r="J22">
        <v>13</v>
      </c>
      <c r="K22">
        <v>7</v>
      </c>
      <c r="L22">
        <v>8</v>
      </c>
      <c r="M22">
        <v>3</v>
      </c>
      <c r="N22">
        <v>3</v>
      </c>
      <c r="O22" t="s">
        <v>293</v>
      </c>
      <c r="P22" t="s">
        <v>352</v>
      </c>
      <c r="Q22">
        <v>42</v>
      </c>
      <c r="R22">
        <v>10</v>
      </c>
    </row>
    <row r="23" spans="1:21" x14ac:dyDescent="0.25">
      <c r="A23">
        <v>21</v>
      </c>
      <c r="B23" t="s">
        <v>123</v>
      </c>
      <c r="C23">
        <v>1</v>
      </c>
      <c r="D23">
        <v>3</v>
      </c>
      <c r="E23">
        <v>9</v>
      </c>
      <c r="F23">
        <v>19</v>
      </c>
      <c r="G23">
        <v>46</v>
      </c>
      <c r="H23">
        <v>6</v>
      </c>
      <c r="I23">
        <v>10</v>
      </c>
      <c r="J23">
        <v>12</v>
      </c>
      <c r="K23">
        <v>7</v>
      </c>
      <c r="L23">
        <v>7</v>
      </c>
      <c r="M23">
        <v>2</v>
      </c>
      <c r="N23">
        <v>2</v>
      </c>
      <c r="O23" t="s">
        <v>294</v>
      </c>
      <c r="P23" t="s">
        <v>353</v>
      </c>
      <c r="Q23">
        <v>37</v>
      </c>
      <c r="R23">
        <v>9</v>
      </c>
    </row>
    <row r="24" spans="1:21" x14ac:dyDescent="0.25">
      <c r="A24">
        <v>22</v>
      </c>
      <c r="B24" t="s">
        <v>124</v>
      </c>
      <c r="C24">
        <v>1</v>
      </c>
      <c r="D24">
        <v>3</v>
      </c>
      <c r="E24">
        <v>10</v>
      </c>
      <c r="F24">
        <v>19</v>
      </c>
      <c r="G24">
        <v>43</v>
      </c>
      <c r="H24">
        <v>6</v>
      </c>
      <c r="I24">
        <v>9</v>
      </c>
      <c r="J24">
        <v>12</v>
      </c>
      <c r="K24">
        <v>6</v>
      </c>
      <c r="L24">
        <v>6</v>
      </c>
      <c r="M24">
        <v>2</v>
      </c>
      <c r="N24">
        <v>2</v>
      </c>
      <c r="O24" t="s">
        <v>295</v>
      </c>
      <c r="P24" t="s">
        <v>354</v>
      </c>
      <c r="Q24">
        <v>35</v>
      </c>
      <c r="R24">
        <v>8</v>
      </c>
    </row>
    <row r="25" spans="1:21" x14ac:dyDescent="0.25">
      <c r="A25">
        <v>23</v>
      </c>
      <c r="B25" t="s">
        <v>125</v>
      </c>
      <c r="C25">
        <v>1</v>
      </c>
      <c r="D25">
        <v>3</v>
      </c>
      <c r="E25">
        <v>10</v>
      </c>
      <c r="F25">
        <v>19</v>
      </c>
      <c r="G25">
        <v>46</v>
      </c>
      <c r="H25">
        <v>6</v>
      </c>
      <c r="I25">
        <v>10</v>
      </c>
      <c r="J25">
        <v>12</v>
      </c>
      <c r="K25">
        <v>7</v>
      </c>
      <c r="L25">
        <v>7</v>
      </c>
      <c r="M25">
        <v>2</v>
      </c>
      <c r="N25">
        <v>2</v>
      </c>
      <c r="O25" t="s">
        <v>294</v>
      </c>
      <c r="P25" t="s">
        <v>355</v>
      </c>
      <c r="Q25">
        <v>37</v>
      </c>
      <c r="R25">
        <v>9</v>
      </c>
    </row>
    <row r="26" spans="1:21" x14ac:dyDescent="0.25">
      <c r="A26">
        <v>24</v>
      </c>
      <c r="B26" t="s">
        <v>126</v>
      </c>
      <c r="C26">
        <v>1</v>
      </c>
      <c r="D26">
        <v>3</v>
      </c>
      <c r="E26">
        <v>10</v>
      </c>
      <c r="F26">
        <v>21</v>
      </c>
      <c r="G26">
        <v>52</v>
      </c>
      <c r="H26">
        <v>7</v>
      </c>
      <c r="I26">
        <v>11</v>
      </c>
      <c r="J26">
        <v>13</v>
      </c>
      <c r="K26">
        <v>7</v>
      </c>
      <c r="L26">
        <v>8</v>
      </c>
      <c r="M26">
        <v>3</v>
      </c>
      <c r="N26">
        <v>3</v>
      </c>
      <c r="O26" t="s">
        <v>293</v>
      </c>
      <c r="P26" t="s">
        <v>356</v>
      </c>
      <c r="Q26">
        <v>42</v>
      </c>
      <c r="R26">
        <v>10</v>
      </c>
    </row>
    <row r="27" spans="1:21" x14ac:dyDescent="0.25">
      <c r="A27">
        <v>25</v>
      </c>
      <c r="B27" t="s">
        <v>127</v>
      </c>
      <c r="C27">
        <v>1</v>
      </c>
      <c r="D27">
        <v>3</v>
      </c>
      <c r="E27">
        <v>10</v>
      </c>
      <c r="F27">
        <v>25</v>
      </c>
      <c r="G27">
        <v>55</v>
      </c>
      <c r="H27">
        <v>8</v>
      </c>
      <c r="I27">
        <v>11</v>
      </c>
      <c r="J27">
        <v>13</v>
      </c>
      <c r="K27">
        <v>8</v>
      </c>
      <c r="L27">
        <v>9</v>
      </c>
      <c r="M27">
        <v>3</v>
      </c>
      <c r="N27">
        <v>3</v>
      </c>
      <c r="O27" t="s">
        <v>297</v>
      </c>
      <c r="P27" t="s">
        <v>357</v>
      </c>
      <c r="Q27">
        <v>44</v>
      </c>
      <c r="R27">
        <v>11</v>
      </c>
    </row>
    <row r="28" spans="1:21" x14ac:dyDescent="0.25">
      <c r="A28">
        <v>26</v>
      </c>
      <c r="B28" t="s">
        <v>128</v>
      </c>
      <c r="C28">
        <v>1</v>
      </c>
      <c r="D28">
        <v>3</v>
      </c>
      <c r="E28">
        <v>10</v>
      </c>
      <c r="F28">
        <v>25</v>
      </c>
      <c r="G28">
        <v>52</v>
      </c>
      <c r="H28">
        <v>7</v>
      </c>
      <c r="I28">
        <v>11</v>
      </c>
      <c r="J28">
        <v>13</v>
      </c>
      <c r="K28">
        <v>7</v>
      </c>
      <c r="L28">
        <v>8</v>
      </c>
      <c r="M28">
        <v>3</v>
      </c>
      <c r="N28">
        <v>3</v>
      </c>
      <c r="O28" t="s">
        <v>293</v>
      </c>
      <c r="P28" t="s">
        <v>358</v>
      </c>
      <c r="Q28">
        <v>42</v>
      </c>
      <c r="R28">
        <v>10</v>
      </c>
    </row>
    <row r="29" spans="1:21" x14ac:dyDescent="0.25">
      <c r="A29">
        <v>27</v>
      </c>
      <c r="B29" t="s">
        <v>129</v>
      </c>
      <c r="C29">
        <v>1</v>
      </c>
      <c r="D29">
        <v>3</v>
      </c>
      <c r="E29">
        <v>10</v>
      </c>
      <c r="F29">
        <v>22</v>
      </c>
      <c r="G29">
        <v>49</v>
      </c>
      <c r="H29">
        <v>7</v>
      </c>
      <c r="I29">
        <v>10</v>
      </c>
      <c r="J29">
        <v>13</v>
      </c>
      <c r="K29">
        <v>7</v>
      </c>
      <c r="L29">
        <v>7</v>
      </c>
      <c r="M29">
        <v>2</v>
      </c>
      <c r="N29">
        <v>3</v>
      </c>
      <c r="O29" t="s">
        <v>296</v>
      </c>
      <c r="P29" t="s">
        <v>359</v>
      </c>
      <c r="Q29">
        <v>40</v>
      </c>
      <c r="R29">
        <v>9</v>
      </c>
    </row>
    <row r="30" spans="1:21" x14ac:dyDescent="0.25">
      <c r="A30">
        <v>28</v>
      </c>
      <c r="B30" t="s">
        <v>130</v>
      </c>
      <c r="C30">
        <v>1</v>
      </c>
      <c r="D30">
        <v>3</v>
      </c>
      <c r="E30">
        <v>9</v>
      </c>
      <c r="F30">
        <v>21</v>
      </c>
      <c r="G30">
        <v>46</v>
      </c>
      <c r="H30">
        <v>6</v>
      </c>
      <c r="I30">
        <v>10</v>
      </c>
      <c r="J30">
        <v>12</v>
      </c>
      <c r="K30">
        <v>7</v>
      </c>
      <c r="L30">
        <v>7</v>
      </c>
      <c r="M30">
        <v>2</v>
      </c>
      <c r="N30">
        <v>2</v>
      </c>
      <c r="O30" t="s">
        <v>294</v>
      </c>
      <c r="P30" t="s">
        <v>360</v>
      </c>
      <c r="Q30">
        <v>37</v>
      </c>
      <c r="R30">
        <v>9</v>
      </c>
    </row>
    <row r="31" spans="1:21" x14ac:dyDescent="0.25">
      <c r="A31">
        <v>29</v>
      </c>
      <c r="B31" t="s">
        <v>131</v>
      </c>
      <c r="C31">
        <v>1</v>
      </c>
      <c r="D31">
        <v>3</v>
      </c>
      <c r="E31">
        <v>10</v>
      </c>
      <c r="F31">
        <v>20</v>
      </c>
      <c r="G31">
        <v>46</v>
      </c>
      <c r="H31">
        <v>6</v>
      </c>
      <c r="I31">
        <v>10</v>
      </c>
      <c r="J31">
        <v>12</v>
      </c>
      <c r="K31">
        <v>7</v>
      </c>
      <c r="L31">
        <v>7</v>
      </c>
      <c r="M31">
        <v>2</v>
      </c>
      <c r="N31">
        <v>2</v>
      </c>
      <c r="O31" t="s">
        <v>294</v>
      </c>
      <c r="P31" t="s">
        <v>361</v>
      </c>
      <c r="Q31">
        <v>37</v>
      </c>
      <c r="R31">
        <v>9</v>
      </c>
    </row>
    <row r="32" spans="1:21" x14ac:dyDescent="0.25">
      <c r="A32">
        <v>30</v>
      </c>
      <c r="B32" t="s">
        <v>132</v>
      </c>
      <c r="C32">
        <v>1</v>
      </c>
      <c r="D32">
        <v>3</v>
      </c>
      <c r="E32">
        <v>9</v>
      </c>
      <c r="F32">
        <v>20</v>
      </c>
      <c r="G32">
        <v>46</v>
      </c>
      <c r="H32">
        <v>6</v>
      </c>
      <c r="I32">
        <v>10</v>
      </c>
      <c r="J32">
        <v>12</v>
      </c>
      <c r="K32">
        <v>7</v>
      </c>
      <c r="L32">
        <v>7</v>
      </c>
      <c r="M32">
        <v>2</v>
      </c>
      <c r="N32">
        <v>2</v>
      </c>
      <c r="O32" t="s">
        <v>294</v>
      </c>
      <c r="P32" t="s">
        <v>362</v>
      </c>
      <c r="Q32">
        <v>37</v>
      </c>
      <c r="R32">
        <v>9</v>
      </c>
    </row>
    <row r="33" spans="1:18" x14ac:dyDescent="0.25">
      <c r="A33">
        <v>31</v>
      </c>
      <c r="B33" t="s">
        <v>133</v>
      </c>
      <c r="C33">
        <v>1</v>
      </c>
      <c r="D33">
        <v>3</v>
      </c>
      <c r="E33">
        <v>10</v>
      </c>
      <c r="F33">
        <v>22</v>
      </c>
      <c r="G33">
        <v>49</v>
      </c>
      <c r="H33">
        <v>7</v>
      </c>
      <c r="I33">
        <v>10</v>
      </c>
      <c r="J33">
        <v>13</v>
      </c>
      <c r="K33">
        <v>7</v>
      </c>
      <c r="L33">
        <v>7</v>
      </c>
      <c r="M33">
        <v>2</v>
      </c>
      <c r="N33">
        <v>3</v>
      </c>
      <c r="O33" t="s">
        <v>296</v>
      </c>
      <c r="P33" t="s">
        <v>363</v>
      </c>
      <c r="Q33">
        <v>40</v>
      </c>
      <c r="R33">
        <v>9</v>
      </c>
    </row>
    <row r="34" spans="1:18" x14ac:dyDescent="0.25">
      <c r="A34">
        <v>32</v>
      </c>
      <c r="B34" t="s">
        <v>134</v>
      </c>
      <c r="C34">
        <v>1</v>
      </c>
      <c r="D34">
        <v>3</v>
      </c>
      <c r="E34">
        <v>10</v>
      </c>
      <c r="F34">
        <v>22</v>
      </c>
      <c r="G34">
        <v>52</v>
      </c>
      <c r="H34">
        <v>7</v>
      </c>
      <c r="I34">
        <v>11</v>
      </c>
      <c r="J34">
        <v>13</v>
      </c>
      <c r="K34">
        <v>7</v>
      </c>
      <c r="L34">
        <v>8</v>
      </c>
      <c r="M34">
        <v>3</v>
      </c>
      <c r="N34">
        <v>3</v>
      </c>
      <c r="O34" t="s">
        <v>293</v>
      </c>
      <c r="P34" t="s">
        <v>364</v>
      </c>
      <c r="Q34">
        <v>42</v>
      </c>
      <c r="R34">
        <v>10</v>
      </c>
    </row>
    <row r="35" spans="1:18" x14ac:dyDescent="0.25">
      <c r="A35">
        <v>33</v>
      </c>
      <c r="B35" t="s">
        <v>135</v>
      </c>
      <c r="C35">
        <v>1</v>
      </c>
      <c r="D35">
        <v>3</v>
      </c>
      <c r="E35">
        <v>10</v>
      </c>
      <c r="F35">
        <v>20</v>
      </c>
      <c r="G35">
        <v>46</v>
      </c>
      <c r="H35">
        <v>6</v>
      </c>
      <c r="I35">
        <v>10</v>
      </c>
      <c r="J35">
        <v>12</v>
      </c>
      <c r="K35">
        <v>7</v>
      </c>
      <c r="L35">
        <v>7</v>
      </c>
      <c r="M35">
        <v>2</v>
      </c>
      <c r="N35">
        <v>2</v>
      </c>
      <c r="O35" t="s">
        <v>294</v>
      </c>
      <c r="P35" t="s">
        <v>365</v>
      </c>
      <c r="Q35">
        <v>37</v>
      </c>
      <c r="R35">
        <v>9</v>
      </c>
    </row>
    <row r="36" spans="1:18" x14ac:dyDescent="0.25">
      <c r="A36">
        <v>34</v>
      </c>
      <c r="B36" t="s">
        <v>136</v>
      </c>
      <c r="C36">
        <v>1</v>
      </c>
      <c r="D36">
        <v>3</v>
      </c>
      <c r="E36">
        <v>10</v>
      </c>
      <c r="F36">
        <v>20</v>
      </c>
      <c r="G36">
        <v>46</v>
      </c>
      <c r="H36">
        <v>6</v>
      </c>
      <c r="I36">
        <v>10</v>
      </c>
      <c r="J36">
        <v>12</v>
      </c>
      <c r="K36">
        <v>7</v>
      </c>
      <c r="L36">
        <v>7</v>
      </c>
      <c r="M36">
        <v>2</v>
      </c>
      <c r="N36">
        <v>2</v>
      </c>
      <c r="O36" t="s">
        <v>294</v>
      </c>
      <c r="P36" t="s">
        <v>366</v>
      </c>
      <c r="Q36">
        <v>37</v>
      </c>
      <c r="R36">
        <v>9</v>
      </c>
    </row>
    <row r="37" spans="1:18" x14ac:dyDescent="0.25">
      <c r="A37">
        <v>35</v>
      </c>
      <c r="B37" t="s">
        <v>137</v>
      </c>
      <c r="C37">
        <v>1</v>
      </c>
      <c r="D37">
        <v>3</v>
      </c>
      <c r="E37">
        <v>10</v>
      </c>
      <c r="F37">
        <v>20</v>
      </c>
      <c r="G37">
        <v>46</v>
      </c>
      <c r="H37">
        <v>6</v>
      </c>
      <c r="I37">
        <v>10</v>
      </c>
      <c r="J37">
        <v>12</v>
      </c>
      <c r="K37">
        <v>7</v>
      </c>
      <c r="L37">
        <v>7</v>
      </c>
      <c r="M37">
        <v>2</v>
      </c>
      <c r="N37">
        <v>2</v>
      </c>
      <c r="O37" t="s">
        <v>294</v>
      </c>
      <c r="P37" t="s">
        <v>367</v>
      </c>
      <c r="Q37">
        <v>37</v>
      </c>
      <c r="R37">
        <v>9</v>
      </c>
    </row>
    <row r="38" spans="1:18" x14ac:dyDescent="0.25">
      <c r="A38">
        <v>36</v>
      </c>
      <c r="B38" t="s">
        <v>138</v>
      </c>
      <c r="C38">
        <v>1</v>
      </c>
      <c r="D38">
        <v>3</v>
      </c>
      <c r="E38">
        <v>10</v>
      </c>
      <c r="F38">
        <v>22</v>
      </c>
      <c r="G38">
        <v>52</v>
      </c>
      <c r="H38">
        <v>7</v>
      </c>
      <c r="I38">
        <v>11</v>
      </c>
      <c r="J38">
        <v>13</v>
      </c>
      <c r="K38">
        <v>7</v>
      </c>
      <c r="L38">
        <v>8</v>
      </c>
      <c r="M38">
        <v>3</v>
      </c>
      <c r="N38">
        <v>3</v>
      </c>
      <c r="O38" t="s">
        <v>293</v>
      </c>
      <c r="P38" t="s">
        <v>368</v>
      </c>
      <c r="Q38">
        <v>42</v>
      </c>
      <c r="R38">
        <v>10</v>
      </c>
    </row>
    <row r="39" spans="1:18" x14ac:dyDescent="0.25">
      <c r="A39">
        <v>37</v>
      </c>
      <c r="B39" t="s">
        <v>139</v>
      </c>
      <c r="C39">
        <v>1</v>
      </c>
      <c r="D39">
        <v>3</v>
      </c>
      <c r="E39">
        <v>10</v>
      </c>
      <c r="F39">
        <v>19</v>
      </c>
      <c r="G39">
        <v>46</v>
      </c>
      <c r="H39">
        <v>6</v>
      </c>
      <c r="I39">
        <v>10</v>
      </c>
      <c r="J39">
        <v>12</v>
      </c>
      <c r="K39">
        <v>7</v>
      </c>
      <c r="L39">
        <v>7</v>
      </c>
      <c r="M39">
        <v>2</v>
      </c>
      <c r="N39">
        <v>2</v>
      </c>
      <c r="O39" t="s">
        <v>294</v>
      </c>
      <c r="P39" t="s">
        <v>369</v>
      </c>
      <c r="Q39">
        <v>37</v>
      </c>
      <c r="R39">
        <v>9</v>
      </c>
    </row>
    <row r="40" spans="1:18" x14ac:dyDescent="0.25">
      <c r="A40">
        <v>38</v>
      </c>
      <c r="B40" t="s">
        <v>140</v>
      </c>
      <c r="C40">
        <v>1</v>
      </c>
      <c r="D40">
        <v>3</v>
      </c>
      <c r="E40">
        <v>10</v>
      </c>
      <c r="F40">
        <v>19</v>
      </c>
      <c r="G40">
        <v>46</v>
      </c>
      <c r="H40">
        <v>6</v>
      </c>
      <c r="I40">
        <v>10</v>
      </c>
      <c r="J40">
        <v>12</v>
      </c>
      <c r="K40">
        <v>7</v>
      </c>
      <c r="L40">
        <v>7</v>
      </c>
      <c r="M40">
        <v>2</v>
      </c>
      <c r="N40">
        <v>2</v>
      </c>
      <c r="O40" t="s">
        <v>294</v>
      </c>
      <c r="P40" t="s">
        <v>370</v>
      </c>
      <c r="Q40">
        <v>37</v>
      </c>
      <c r="R40">
        <v>9</v>
      </c>
    </row>
    <row r="41" spans="1:18" x14ac:dyDescent="0.25">
      <c r="A41">
        <v>39</v>
      </c>
      <c r="B41" t="s">
        <v>141</v>
      </c>
      <c r="C41">
        <v>1</v>
      </c>
      <c r="D41">
        <v>3</v>
      </c>
      <c r="E41">
        <v>9</v>
      </c>
      <c r="F41">
        <v>19</v>
      </c>
      <c r="G41">
        <v>43</v>
      </c>
      <c r="H41">
        <v>6</v>
      </c>
      <c r="I41">
        <v>9</v>
      </c>
      <c r="J41">
        <v>12</v>
      </c>
      <c r="K41">
        <v>6</v>
      </c>
      <c r="L41">
        <v>6</v>
      </c>
      <c r="M41">
        <v>2</v>
      </c>
      <c r="N41">
        <v>2</v>
      </c>
      <c r="O41" t="s">
        <v>295</v>
      </c>
      <c r="P41" t="s">
        <v>371</v>
      </c>
      <c r="Q41">
        <v>35</v>
      </c>
      <c r="R41">
        <v>8</v>
      </c>
    </row>
    <row r="42" spans="1:18" x14ac:dyDescent="0.25">
      <c r="A42">
        <v>40</v>
      </c>
      <c r="B42" t="s">
        <v>142</v>
      </c>
      <c r="C42">
        <v>1</v>
      </c>
      <c r="D42">
        <v>3</v>
      </c>
      <c r="E42">
        <v>10</v>
      </c>
      <c r="F42">
        <v>20</v>
      </c>
      <c r="G42">
        <v>46</v>
      </c>
      <c r="H42">
        <v>6</v>
      </c>
      <c r="I42">
        <v>10</v>
      </c>
      <c r="J42">
        <v>12</v>
      </c>
      <c r="K42">
        <v>7</v>
      </c>
      <c r="L42">
        <v>7</v>
      </c>
      <c r="M42">
        <v>2</v>
      </c>
      <c r="N42">
        <v>2</v>
      </c>
      <c r="O42" t="s">
        <v>294</v>
      </c>
      <c r="P42" t="s">
        <v>372</v>
      </c>
      <c r="Q42">
        <v>37</v>
      </c>
      <c r="R42">
        <v>9</v>
      </c>
    </row>
    <row r="43" spans="1:18" x14ac:dyDescent="0.25">
      <c r="A43">
        <v>41</v>
      </c>
      <c r="B43" t="s">
        <v>143</v>
      </c>
      <c r="C43">
        <v>1</v>
      </c>
      <c r="D43">
        <v>3</v>
      </c>
      <c r="E43">
        <v>10</v>
      </c>
      <c r="F43">
        <v>21</v>
      </c>
      <c r="G43">
        <v>46</v>
      </c>
      <c r="H43">
        <v>6</v>
      </c>
      <c r="I43">
        <v>10</v>
      </c>
      <c r="J43">
        <v>12</v>
      </c>
      <c r="K43">
        <v>7</v>
      </c>
      <c r="L43">
        <v>7</v>
      </c>
      <c r="M43">
        <v>2</v>
      </c>
      <c r="N43">
        <v>2</v>
      </c>
      <c r="O43" t="s">
        <v>294</v>
      </c>
      <c r="P43" t="s">
        <v>373</v>
      </c>
      <c r="Q43">
        <v>37</v>
      </c>
      <c r="R43">
        <v>9</v>
      </c>
    </row>
    <row r="44" spans="1:18" x14ac:dyDescent="0.25">
      <c r="A44">
        <v>42</v>
      </c>
      <c r="B44" t="s">
        <v>144</v>
      </c>
      <c r="C44">
        <v>1</v>
      </c>
      <c r="D44">
        <v>3</v>
      </c>
      <c r="E44">
        <v>10</v>
      </c>
      <c r="F44">
        <v>20</v>
      </c>
      <c r="G44">
        <v>46</v>
      </c>
      <c r="H44">
        <v>6</v>
      </c>
      <c r="I44">
        <v>10</v>
      </c>
      <c r="J44">
        <v>12</v>
      </c>
      <c r="K44">
        <v>7</v>
      </c>
      <c r="L44">
        <v>7</v>
      </c>
      <c r="M44">
        <v>2</v>
      </c>
      <c r="N44">
        <v>2</v>
      </c>
      <c r="O44" t="s">
        <v>294</v>
      </c>
      <c r="P44" t="s">
        <v>374</v>
      </c>
      <c r="Q44">
        <v>37</v>
      </c>
      <c r="R44">
        <v>9</v>
      </c>
    </row>
    <row r="45" spans="1:18" x14ac:dyDescent="0.25">
      <c r="A45">
        <v>43</v>
      </c>
      <c r="B45" t="s">
        <v>145</v>
      </c>
      <c r="C45">
        <v>1</v>
      </c>
      <c r="D45">
        <v>3</v>
      </c>
      <c r="E45">
        <v>10</v>
      </c>
      <c r="F45">
        <v>20</v>
      </c>
      <c r="G45">
        <v>46</v>
      </c>
      <c r="H45">
        <v>6</v>
      </c>
      <c r="I45">
        <v>10</v>
      </c>
      <c r="J45">
        <v>12</v>
      </c>
      <c r="K45">
        <v>7</v>
      </c>
      <c r="L45">
        <v>7</v>
      </c>
      <c r="M45">
        <v>2</v>
      </c>
      <c r="N45">
        <v>2</v>
      </c>
      <c r="O45" t="s">
        <v>294</v>
      </c>
      <c r="P45" t="s">
        <v>375</v>
      </c>
      <c r="Q45">
        <v>37</v>
      </c>
      <c r="R45">
        <v>9</v>
      </c>
    </row>
    <row r="46" spans="1:18" x14ac:dyDescent="0.25">
      <c r="A46">
        <v>44</v>
      </c>
      <c r="B46" t="s">
        <v>146</v>
      </c>
      <c r="C46">
        <v>1</v>
      </c>
      <c r="D46">
        <v>3</v>
      </c>
      <c r="E46">
        <v>10</v>
      </c>
      <c r="F46">
        <v>21</v>
      </c>
      <c r="G46">
        <v>46</v>
      </c>
      <c r="H46">
        <v>6</v>
      </c>
      <c r="I46">
        <v>10</v>
      </c>
      <c r="J46">
        <v>12</v>
      </c>
      <c r="K46">
        <v>7</v>
      </c>
      <c r="L46">
        <v>7</v>
      </c>
      <c r="M46">
        <v>2</v>
      </c>
      <c r="N46">
        <v>2</v>
      </c>
      <c r="O46" t="s">
        <v>294</v>
      </c>
      <c r="P46" t="s">
        <v>376</v>
      </c>
      <c r="Q46">
        <v>37</v>
      </c>
      <c r="R46">
        <v>9</v>
      </c>
    </row>
    <row r="47" spans="1:18" x14ac:dyDescent="0.25">
      <c r="A47">
        <v>45</v>
      </c>
      <c r="B47" t="s">
        <v>147</v>
      </c>
      <c r="C47">
        <v>1</v>
      </c>
      <c r="D47">
        <v>3</v>
      </c>
      <c r="E47">
        <v>10</v>
      </c>
      <c r="F47">
        <v>19</v>
      </c>
      <c r="G47">
        <v>46</v>
      </c>
      <c r="H47">
        <v>6</v>
      </c>
      <c r="I47">
        <v>10</v>
      </c>
      <c r="J47">
        <v>12</v>
      </c>
      <c r="K47">
        <v>7</v>
      </c>
      <c r="L47">
        <v>7</v>
      </c>
      <c r="M47">
        <v>2</v>
      </c>
      <c r="N47">
        <v>2</v>
      </c>
      <c r="O47" t="s">
        <v>294</v>
      </c>
      <c r="P47" t="s">
        <v>377</v>
      </c>
      <c r="Q47">
        <v>37</v>
      </c>
      <c r="R47">
        <v>9</v>
      </c>
    </row>
    <row r="48" spans="1:18" x14ac:dyDescent="0.25">
      <c r="A48">
        <v>46</v>
      </c>
      <c r="B48" t="s">
        <v>148</v>
      </c>
      <c r="C48">
        <v>1</v>
      </c>
      <c r="D48">
        <v>3</v>
      </c>
      <c r="E48">
        <v>9</v>
      </c>
      <c r="F48">
        <v>20</v>
      </c>
      <c r="G48">
        <v>46</v>
      </c>
      <c r="H48">
        <v>6</v>
      </c>
      <c r="I48">
        <v>10</v>
      </c>
      <c r="J48">
        <v>12</v>
      </c>
      <c r="K48">
        <v>7</v>
      </c>
      <c r="L48">
        <v>7</v>
      </c>
      <c r="M48">
        <v>2</v>
      </c>
      <c r="N48">
        <v>2</v>
      </c>
      <c r="O48" t="s">
        <v>294</v>
      </c>
      <c r="P48" t="s">
        <v>378</v>
      </c>
      <c r="Q48">
        <v>37</v>
      </c>
      <c r="R48">
        <v>9</v>
      </c>
    </row>
    <row r="49" spans="1:18" x14ac:dyDescent="0.25">
      <c r="A49">
        <v>47</v>
      </c>
      <c r="B49" t="s">
        <v>149</v>
      </c>
      <c r="C49">
        <v>1</v>
      </c>
      <c r="D49">
        <v>3</v>
      </c>
      <c r="E49">
        <v>10</v>
      </c>
      <c r="F49">
        <v>20</v>
      </c>
      <c r="G49">
        <v>46</v>
      </c>
      <c r="H49">
        <v>6</v>
      </c>
      <c r="I49">
        <v>10</v>
      </c>
      <c r="J49">
        <v>12</v>
      </c>
      <c r="K49">
        <v>7</v>
      </c>
      <c r="L49">
        <v>7</v>
      </c>
      <c r="M49">
        <v>2</v>
      </c>
      <c r="N49">
        <v>2</v>
      </c>
      <c r="O49" t="s">
        <v>294</v>
      </c>
      <c r="P49" t="s">
        <v>379</v>
      </c>
      <c r="Q49">
        <v>37</v>
      </c>
      <c r="R49">
        <v>9</v>
      </c>
    </row>
    <row r="50" spans="1:18" x14ac:dyDescent="0.25">
      <c r="A50">
        <v>48</v>
      </c>
      <c r="B50" t="s">
        <v>150</v>
      </c>
      <c r="C50">
        <v>1</v>
      </c>
      <c r="D50">
        <v>3</v>
      </c>
      <c r="E50">
        <v>10</v>
      </c>
      <c r="F50">
        <v>25</v>
      </c>
      <c r="G50">
        <v>55</v>
      </c>
      <c r="H50">
        <v>8</v>
      </c>
      <c r="I50">
        <v>11</v>
      </c>
      <c r="J50">
        <v>13</v>
      </c>
      <c r="K50">
        <v>8</v>
      </c>
      <c r="L50">
        <v>9</v>
      </c>
      <c r="M50">
        <v>3</v>
      </c>
      <c r="N50">
        <v>3</v>
      </c>
      <c r="O50" t="s">
        <v>297</v>
      </c>
      <c r="P50" t="s">
        <v>380</v>
      </c>
      <c r="Q50">
        <v>44</v>
      </c>
      <c r="R50">
        <v>11</v>
      </c>
    </row>
    <row r="51" spans="1:18" x14ac:dyDescent="0.25">
      <c r="A51">
        <v>49</v>
      </c>
      <c r="B51" t="s">
        <v>151</v>
      </c>
      <c r="C51">
        <v>1</v>
      </c>
      <c r="D51">
        <v>3</v>
      </c>
      <c r="E51">
        <v>10</v>
      </c>
      <c r="F51">
        <v>22</v>
      </c>
      <c r="G51">
        <v>52</v>
      </c>
      <c r="H51">
        <v>7</v>
      </c>
      <c r="I51">
        <v>11</v>
      </c>
      <c r="J51">
        <v>13</v>
      </c>
      <c r="K51">
        <v>7</v>
      </c>
      <c r="L51">
        <v>8</v>
      </c>
      <c r="M51">
        <v>3</v>
      </c>
      <c r="N51">
        <v>3</v>
      </c>
      <c r="O51" t="s">
        <v>293</v>
      </c>
      <c r="P51" t="s">
        <v>381</v>
      </c>
      <c r="Q51">
        <v>42</v>
      </c>
      <c r="R51">
        <v>10</v>
      </c>
    </row>
    <row r="52" spans="1:18" x14ac:dyDescent="0.25">
      <c r="A52">
        <v>50</v>
      </c>
      <c r="B52" t="s">
        <v>152</v>
      </c>
      <c r="C52">
        <v>1</v>
      </c>
      <c r="D52">
        <v>3</v>
      </c>
      <c r="E52">
        <v>9</v>
      </c>
      <c r="F52">
        <v>20</v>
      </c>
      <c r="G52">
        <v>49</v>
      </c>
      <c r="H52">
        <v>7</v>
      </c>
      <c r="I52">
        <v>10</v>
      </c>
      <c r="J52">
        <v>13</v>
      </c>
      <c r="K52">
        <v>7</v>
      </c>
      <c r="L52">
        <v>7</v>
      </c>
      <c r="M52">
        <v>2</v>
      </c>
      <c r="N52">
        <v>3</v>
      </c>
      <c r="O52" t="s">
        <v>296</v>
      </c>
      <c r="P52" t="s">
        <v>382</v>
      </c>
      <c r="Q52">
        <v>40</v>
      </c>
      <c r="R52">
        <v>9</v>
      </c>
    </row>
    <row r="53" spans="1:18" x14ac:dyDescent="0.25">
      <c r="A53">
        <v>51</v>
      </c>
      <c r="B53" t="s">
        <v>153</v>
      </c>
      <c r="C53">
        <v>1</v>
      </c>
      <c r="D53">
        <v>3</v>
      </c>
      <c r="E53">
        <v>10</v>
      </c>
      <c r="F53">
        <v>21</v>
      </c>
      <c r="G53">
        <v>49</v>
      </c>
      <c r="H53">
        <v>7</v>
      </c>
      <c r="I53">
        <v>10</v>
      </c>
      <c r="J53">
        <v>13</v>
      </c>
      <c r="K53">
        <v>7</v>
      </c>
      <c r="L53">
        <v>7</v>
      </c>
      <c r="M53">
        <v>2</v>
      </c>
      <c r="N53">
        <v>3</v>
      </c>
      <c r="O53" t="s">
        <v>296</v>
      </c>
      <c r="P53" t="s">
        <v>383</v>
      </c>
      <c r="Q53">
        <v>40</v>
      </c>
      <c r="R53">
        <v>9</v>
      </c>
    </row>
    <row r="54" spans="1:18" x14ac:dyDescent="0.25">
      <c r="A54">
        <v>52</v>
      </c>
      <c r="B54" t="s">
        <v>154</v>
      </c>
      <c r="C54">
        <v>1</v>
      </c>
      <c r="D54">
        <v>3</v>
      </c>
      <c r="E54">
        <v>10</v>
      </c>
      <c r="F54">
        <v>22</v>
      </c>
      <c r="G54">
        <v>52</v>
      </c>
      <c r="H54">
        <v>7</v>
      </c>
      <c r="I54">
        <v>11</v>
      </c>
      <c r="J54">
        <v>13</v>
      </c>
      <c r="K54">
        <v>7</v>
      </c>
      <c r="L54">
        <v>8</v>
      </c>
      <c r="M54">
        <v>3</v>
      </c>
      <c r="N54">
        <v>3</v>
      </c>
      <c r="O54" t="s">
        <v>293</v>
      </c>
      <c r="P54" t="s">
        <v>384</v>
      </c>
      <c r="Q54">
        <v>42</v>
      </c>
      <c r="R54">
        <v>10</v>
      </c>
    </row>
    <row r="55" spans="1:18" x14ac:dyDescent="0.25">
      <c r="A55">
        <v>53</v>
      </c>
      <c r="B55" t="s">
        <v>155</v>
      </c>
      <c r="C55">
        <v>1</v>
      </c>
      <c r="D55">
        <v>3</v>
      </c>
      <c r="E55">
        <v>9</v>
      </c>
      <c r="F55">
        <v>22</v>
      </c>
      <c r="G55">
        <v>52</v>
      </c>
      <c r="H55">
        <v>7</v>
      </c>
      <c r="I55">
        <v>11</v>
      </c>
      <c r="J55">
        <v>13</v>
      </c>
      <c r="K55">
        <v>7</v>
      </c>
      <c r="L55">
        <v>8</v>
      </c>
      <c r="M55">
        <v>3</v>
      </c>
      <c r="N55">
        <v>3</v>
      </c>
      <c r="O55" t="s">
        <v>293</v>
      </c>
      <c r="P55" t="s">
        <v>385</v>
      </c>
      <c r="Q55">
        <v>42</v>
      </c>
      <c r="R55">
        <v>10</v>
      </c>
    </row>
    <row r="56" spans="1:18" x14ac:dyDescent="0.25">
      <c r="A56">
        <v>54</v>
      </c>
      <c r="B56" t="s">
        <v>156</v>
      </c>
      <c r="C56">
        <v>1</v>
      </c>
      <c r="D56">
        <v>3</v>
      </c>
      <c r="E56">
        <v>10</v>
      </c>
      <c r="F56">
        <v>23</v>
      </c>
      <c r="G56">
        <v>52</v>
      </c>
      <c r="H56">
        <v>7</v>
      </c>
      <c r="I56">
        <v>11</v>
      </c>
      <c r="J56">
        <v>13</v>
      </c>
      <c r="K56">
        <v>7</v>
      </c>
      <c r="L56">
        <v>8</v>
      </c>
      <c r="M56">
        <v>3</v>
      </c>
      <c r="N56">
        <v>3</v>
      </c>
      <c r="O56" t="s">
        <v>293</v>
      </c>
      <c r="P56" t="s">
        <v>386</v>
      </c>
      <c r="Q56">
        <v>42</v>
      </c>
      <c r="R56">
        <v>10</v>
      </c>
    </row>
    <row r="57" spans="1:18" x14ac:dyDescent="0.25">
      <c r="A57">
        <v>55</v>
      </c>
      <c r="B57" t="s">
        <v>157</v>
      </c>
      <c r="C57">
        <v>1</v>
      </c>
      <c r="D57">
        <v>3</v>
      </c>
      <c r="E57">
        <v>10</v>
      </c>
      <c r="F57">
        <v>21</v>
      </c>
      <c r="G57">
        <v>49</v>
      </c>
      <c r="H57">
        <v>7</v>
      </c>
      <c r="I57">
        <v>10</v>
      </c>
      <c r="J57">
        <v>13</v>
      </c>
      <c r="K57">
        <v>7</v>
      </c>
      <c r="L57">
        <v>7</v>
      </c>
      <c r="M57">
        <v>2</v>
      </c>
      <c r="N57">
        <v>3</v>
      </c>
      <c r="O57" t="s">
        <v>296</v>
      </c>
      <c r="P57" t="s">
        <v>387</v>
      </c>
      <c r="Q57">
        <v>40</v>
      </c>
      <c r="R57">
        <v>9</v>
      </c>
    </row>
    <row r="58" spans="1:18" x14ac:dyDescent="0.25">
      <c r="A58">
        <v>56</v>
      </c>
      <c r="B58" t="s">
        <v>158</v>
      </c>
      <c r="C58">
        <v>1</v>
      </c>
      <c r="D58">
        <v>3</v>
      </c>
      <c r="E58">
        <v>10</v>
      </c>
      <c r="F58">
        <v>23</v>
      </c>
      <c r="G58">
        <v>52</v>
      </c>
      <c r="H58">
        <v>7</v>
      </c>
      <c r="I58">
        <v>11</v>
      </c>
      <c r="J58">
        <v>13</v>
      </c>
      <c r="K58">
        <v>7</v>
      </c>
      <c r="L58">
        <v>8</v>
      </c>
      <c r="M58">
        <v>3</v>
      </c>
      <c r="N58">
        <v>3</v>
      </c>
      <c r="O58" t="s">
        <v>293</v>
      </c>
      <c r="P58" t="s">
        <v>388</v>
      </c>
      <c r="Q58">
        <v>42</v>
      </c>
      <c r="R58">
        <v>10</v>
      </c>
    </row>
    <row r="59" spans="1:18" x14ac:dyDescent="0.25">
      <c r="A59">
        <v>57</v>
      </c>
      <c r="B59" t="s">
        <v>159</v>
      </c>
      <c r="C59">
        <v>1</v>
      </c>
      <c r="D59">
        <v>3</v>
      </c>
      <c r="E59">
        <v>10</v>
      </c>
      <c r="F59">
        <v>20</v>
      </c>
      <c r="G59">
        <v>46</v>
      </c>
      <c r="H59">
        <v>6</v>
      </c>
      <c r="I59">
        <v>10</v>
      </c>
      <c r="J59">
        <v>12</v>
      </c>
      <c r="K59">
        <v>7</v>
      </c>
      <c r="L59">
        <v>7</v>
      </c>
      <c r="M59">
        <v>2</v>
      </c>
      <c r="N59">
        <v>2</v>
      </c>
      <c r="O59" t="s">
        <v>294</v>
      </c>
      <c r="P59" t="s">
        <v>389</v>
      </c>
      <c r="Q59">
        <v>37</v>
      </c>
      <c r="R59">
        <v>9</v>
      </c>
    </row>
    <row r="60" spans="1:18" x14ac:dyDescent="0.25">
      <c r="A60">
        <v>58</v>
      </c>
      <c r="B60" t="s">
        <v>160</v>
      </c>
      <c r="C60">
        <v>1</v>
      </c>
      <c r="D60">
        <v>3</v>
      </c>
      <c r="E60">
        <v>10</v>
      </c>
      <c r="F60">
        <v>22</v>
      </c>
      <c r="G60">
        <v>52</v>
      </c>
      <c r="H60">
        <v>7</v>
      </c>
      <c r="I60">
        <v>11</v>
      </c>
      <c r="J60">
        <v>13</v>
      </c>
      <c r="K60">
        <v>7</v>
      </c>
      <c r="L60">
        <v>8</v>
      </c>
      <c r="M60">
        <v>3</v>
      </c>
      <c r="N60">
        <v>3</v>
      </c>
      <c r="O60" t="s">
        <v>293</v>
      </c>
      <c r="P60" t="s">
        <v>390</v>
      </c>
      <c r="Q60">
        <v>42</v>
      </c>
      <c r="R60">
        <v>10</v>
      </c>
    </row>
    <row r="61" spans="1:18" x14ac:dyDescent="0.25">
      <c r="A61">
        <v>59</v>
      </c>
      <c r="B61" t="s">
        <v>161</v>
      </c>
      <c r="C61">
        <v>1</v>
      </c>
      <c r="D61">
        <v>3</v>
      </c>
      <c r="E61">
        <v>10</v>
      </c>
      <c r="F61">
        <v>24</v>
      </c>
      <c r="G61">
        <v>52</v>
      </c>
      <c r="H61">
        <v>7</v>
      </c>
      <c r="I61">
        <v>11</v>
      </c>
      <c r="J61">
        <v>13</v>
      </c>
      <c r="K61">
        <v>7</v>
      </c>
      <c r="L61">
        <v>8</v>
      </c>
      <c r="M61">
        <v>3</v>
      </c>
      <c r="N61">
        <v>3</v>
      </c>
      <c r="O61" t="s">
        <v>293</v>
      </c>
      <c r="P61" t="s">
        <v>391</v>
      </c>
      <c r="Q61">
        <v>42</v>
      </c>
      <c r="R61">
        <v>10</v>
      </c>
    </row>
    <row r="62" spans="1:18" x14ac:dyDescent="0.25">
      <c r="A62">
        <v>60</v>
      </c>
      <c r="B62" t="s">
        <v>162</v>
      </c>
      <c r="C62">
        <v>1</v>
      </c>
      <c r="D62">
        <v>3</v>
      </c>
      <c r="E62">
        <v>10</v>
      </c>
      <c r="F62">
        <v>20</v>
      </c>
      <c r="G62">
        <v>43</v>
      </c>
      <c r="H62">
        <v>6</v>
      </c>
      <c r="I62">
        <v>9</v>
      </c>
      <c r="J62">
        <v>12</v>
      </c>
      <c r="K62">
        <v>6</v>
      </c>
      <c r="L62">
        <v>6</v>
      </c>
      <c r="M62">
        <v>2</v>
      </c>
      <c r="N62">
        <v>2</v>
      </c>
      <c r="O62" t="s">
        <v>295</v>
      </c>
      <c r="P62" t="s">
        <v>392</v>
      </c>
      <c r="Q62">
        <v>35</v>
      </c>
      <c r="R62">
        <v>8</v>
      </c>
    </row>
    <row r="63" spans="1:18" x14ac:dyDescent="0.25">
      <c r="A63">
        <v>61</v>
      </c>
      <c r="B63" t="s">
        <v>163</v>
      </c>
      <c r="C63">
        <v>1</v>
      </c>
      <c r="D63">
        <v>3</v>
      </c>
      <c r="E63">
        <v>10</v>
      </c>
      <c r="F63">
        <v>21</v>
      </c>
      <c r="G63">
        <v>52</v>
      </c>
      <c r="H63">
        <v>7</v>
      </c>
      <c r="I63">
        <v>11</v>
      </c>
      <c r="J63">
        <v>13</v>
      </c>
      <c r="K63">
        <v>7</v>
      </c>
      <c r="L63">
        <v>8</v>
      </c>
      <c r="M63">
        <v>3</v>
      </c>
      <c r="N63">
        <v>3</v>
      </c>
      <c r="O63" t="s">
        <v>293</v>
      </c>
      <c r="P63" t="s">
        <v>393</v>
      </c>
      <c r="Q63">
        <v>42</v>
      </c>
      <c r="R63">
        <v>10</v>
      </c>
    </row>
    <row r="64" spans="1:18" x14ac:dyDescent="0.25">
      <c r="A64">
        <v>62</v>
      </c>
      <c r="B64" t="s">
        <v>164</v>
      </c>
      <c r="C64">
        <v>1</v>
      </c>
      <c r="D64">
        <v>3</v>
      </c>
      <c r="E64">
        <v>10</v>
      </c>
      <c r="F64">
        <v>21</v>
      </c>
      <c r="G64">
        <v>46</v>
      </c>
      <c r="H64">
        <v>6</v>
      </c>
      <c r="I64">
        <v>10</v>
      </c>
      <c r="J64">
        <v>12</v>
      </c>
      <c r="K64">
        <v>7</v>
      </c>
      <c r="L64">
        <v>7</v>
      </c>
      <c r="M64">
        <v>2</v>
      </c>
      <c r="N64">
        <v>2</v>
      </c>
      <c r="O64" t="s">
        <v>294</v>
      </c>
      <c r="P64" t="s">
        <v>394</v>
      </c>
      <c r="Q64">
        <v>37</v>
      </c>
      <c r="R64">
        <v>9</v>
      </c>
    </row>
    <row r="65" spans="1:18" x14ac:dyDescent="0.25">
      <c r="A65">
        <v>63</v>
      </c>
      <c r="B65" t="s">
        <v>165</v>
      </c>
      <c r="C65">
        <v>1</v>
      </c>
      <c r="D65">
        <v>3</v>
      </c>
      <c r="E65">
        <v>10</v>
      </c>
      <c r="F65">
        <v>22</v>
      </c>
      <c r="G65">
        <v>49</v>
      </c>
      <c r="H65">
        <v>7</v>
      </c>
      <c r="I65">
        <v>10</v>
      </c>
      <c r="J65">
        <v>13</v>
      </c>
      <c r="K65">
        <v>7</v>
      </c>
      <c r="L65">
        <v>7</v>
      </c>
      <c r="M65">
        <v>2</v>
      </c>
      <c r="N65">
        <v>3</v>
      </c>
      <c r="O65" t="s">
        <v>296</v>
      </c>
      <c r="P65" t="s">
        <v>395</v>
      </c>
      <c r="Q65">
        <v>40</v>
      </c>
      <c r="R65">
        <v>9</v>
      </c>
    </row>
    <row r="66" spans="1:18" x14ac:dyDescent="0.25">
      <c r="A66">
        <v>64</v>
      </c>
      <c r="B66" t="s">
        <v>166</v>
      </c>
      <c r="C66">
        <v>1</v>
      </c>
      <c r="D66">
        <v>3</v>
      </c>
      <c r="E66">
        <v>9</v>
      </c>
      <c r="F66">
        <v>18</v>
      </c>
      <c r="G66">
        <v>46</v>
      </c>
      <c r="H66">
        <v>6</v>
      </c>
      <c r="I66">
        <v>10</v>
      </c>
      <c r="J66">
        <v>12</v>
      </c>
      <c r="K66">
        <v>7</v>
      </c>
      <c r="L66">
        <v>7</v>
      </c>
      <c r="M66">
        <v>2</v>
      </c>
      <c r="N66">
        <v>2</v>
      </c>
      <c r="O66" t="s">
        <v>294</v>
      </c>
      <c r="P66" t="s">
        <v>396</v>
      </c>
      <c r="Q66">
        <v>37</v>
      </c>
      <c r="R66">
        <v>9</v>
      </c>
    </row>
    <row r="67" spans="1:18" x14ac:dyDescent="0.25">
      <c r="A67">
        <v>65</v>
      </c>
      <c r="B67" t="s">
        <v>167</v>
      </c>
      <c r="C67">
        <v>1</v>
      </c>
      <c r="D67">
        <v>3</v>
      </c>
      <c r="E67">
        <v>10</v>
      </c>
      <c r="F67">
        <v>19</v>
      </c>
      <c r="G67">
        <v>43</v>
      </c>
      <c r="H67">
        <v>6</v>
      </c>
      <c r="I67">
        <v>9</v>
      </c>
      <c r="J67">
        <v>12</v>
      </c>
      <c r="K67">
        <v>6</v>
      </c>
      <c r="L67">
        <v>6</v>
      </c>
      <c r="M67">
        <v>2</v>
      </c>
      <c r="N67">
        <v>2</v>
      </c>
      <c r="O67" t="s">
        <v>295</v>
      </c>
      <c r="P67" t="s">
        <v>397</v>
      </c>
      <c r="Q67">
        <v>35</v>
      </c>
      <c r="R67">
        <v>8</v>
      </c>
    </row>
    <row r="68" spans="1:18" x14ac:dyDescent="0.25">
      <c r="A68">
        <v>66</v>
      </c>
      <c r="B68" t="s">
        <v>168</v>
      </c>
      <c r="C68">
        <v>1</v>
      </c>
      <c r="D68">
        <v>4</v>
      </c>
      <c r="E68">
        <v>9</v>
      </c>
      <c r="F68">
        <v>22</v>
      </c>
      <c r="G68">
        <v>52</v>
      </c>
      <c r="H68">
        <v>7</v>
      </c>
      <c r="I68">
        <v>11</v>
      </c>
      <c r="J68">
        <v>13</v>
      </c>
      <c r="K68">
        <v>7</v>
      </c>
      <c r="L68">
        <v>8</v>
      </c>
      <c r="M68">
        <v>3</v>
      </c>
      <c r="N68">
        <v>3</v>
      </c>
      <c r="O68" t="s">
        <v>293</v>
      </c>
      <c r="P68" t="s">
        <v>398</v>
      </c>
      <c r="Q68">
        <v>42</v>
      </c>
      <c r="R68">
        <v>10</v>
      </c>
    </row>
    <row r="69" spans="1:18" x14ac:dyDescent="0.25">
      <c r="A69">
        <v>67</v>
      </c>
      <c r="B69" t="s">
        <v>169</v>
      </c>
      <c r="C69">
        <v>1</v>
      </c>
      <c r="D69">
        <v>4</v>
      </c>
      <c r="E69">
        <v>9</v>
      </c>
      <c r="F69">
        <v>22</v>
      </c>
      <c r="G69">
        <v>49</v>
      </c>
      <c r="H69">
        <v>7</v>
      </c>
      <c r="I69">
        <v>10</v>
      </c>
      <c r="J69">
        <v>13</v>
      </c>
      <c r="K69">
        <v>7</v>
      </c>
      <c r="L69">
        <v>7</v>
      </c>
      <c r="M69">
        <v>2</v>
      </c>
      <c r="N69">
        <v>3</v>
      </c>
      <c r="O69" t="s">
        <v>296</v>
      </c>
      <c r="P69" t="s">
        <v>399</v>
      </c>
      <c r="Q69">
        <v>40</v>
      </c>
      <c r="R69">
        <v>9</v>
      </c>
    </row>
    <row r="70" spans="1:18" x14ac:dyDescent="0.25">
      <c r="A70">
        <v>68</v>
      </c>
      <c r="B70" t="s">
        <v>170</v>
      </c>
      <c r="C70">
        <v>1</v>
      </c>
      <c r="D70">
        <v>4</v>
      </c>
      <c r="E70">
        <v>9</v>
      </c>
      <c r="F70">
        <v>20</v>
      </c>
      <c r="G70">
        <v>49</v>
      </c>
      <c r="H70">
        <v>7</v>
      </c>
      <c r="I70">
        <v>10</v>
      </c>
      <c r="J70">
        <v>13</v>
      </c>
      <c r="K70">
        <v>7</v>
      </c>
      <c r="L70">
        <v>7</v>
      </c>
      <c r="M70">
        <v>2</v>
      </c>
      <c r="N70">
        <v>3</v>
      </c>
      <c r="O70" t="s">
        <v>296</v>
      </c>
      <c r="P70" t="s">
        <v>400</v>
      </c>
      <c r="Q70">
        <v>40</v>
      </c>
      <c r="R70">
        <v>9</v>
      </c>
    </row>
    <row r="71" spans="1:18" x14ac:dyDescent="0.25">
      <c r="A71">
        <v>69</v>
      </c>
      <c r="B71" t="s">
        <v>171</v>
      </c>
      <c r="C71">
        <v>1</v>
      </c>
      <c r="D71">
        <v>3</v>
      </c>
      <c r="E71">
        <v>10</v>
      </c>
      <c r="F71">
        <v>23</v>
      </c>
      <c r="G71">
        <v>52</v>
      </c>
      <c r="H71">
        <v>7</v>
      </c>
      <c r="I71">
        <v>11</v>
      </c>
      <c r="J71">
        <v>13</v>
      </c>
      <c r="K71">
        <v>7</v>
      </c>
      <c r="L71">
        <v>8</v>
      </c>
      <c r="M71">
        <v>3</v>
      </c>
      <c r="N71">
        <v>3</v>
      </c>
      <c r="O71" t="s">
        <v>293</v>
      </c>
      <c r="P71" t="s">
        <v>401</v>
      </c>
      <c r="Q71">
        <v>42</v>
      </c>
      <c r="R71">
        <v>10</v>
      </c>
    </row>
    <row r="72" spans="1:18" x14ac:dyDescent="0.25">
      <c r="A72">
        <v>70</v>
      </c>
      <c r="B72" t="s">
        <v>172</v>
      </c>
      <c r="C72">
        <v>1</v>
      </c>
      <c r="D72">
        <v>3</v>
      </c>
      <c r="E72">
        <v>10</v>
      </c>
      <c r="F72">
        <v>21</v>
      </c>
      <c r="G72">
        <v>49</v>
      </c>
      <c r="H72">
        <v>7</v>
      </c>
      <c r="I72">
        <v>10</v>
      </c>
      <c r="J72">
        <v>13</v>
      </c>
      <c r="K72">
        <v>7</v>
      </c>
      <c r="L72">
        <v>7</v>
      </c>
      <c r="M72">
        <v>2</v>
      </c>
      <c r="N72">
        <v>3</v>
      </c>
      <c r="O72" t="s">
        <v>296</v>
      </c>
      <c r="P72" t="s">
        <v>402</v>
      </c>
      <c r="Q72">
        <v>40</v>
      </c>
      <c r="R72">
        <v>9</v>
      </c>
    </row>
    <row r="73" spans="1:18" x14ac:dyDescent="0.25">
      <c r="A73">
        <v>71</v>
      </c>
      <c r="B73" t="s">
        <v>173</v>
      </c>
      <c r="C73">
        <v>1</v>
      </c>
      <c r="D73">
        <v>3</v>
      </c>
      <c r="E73">
        <v>10</v>
      </c>
      <c r="F73">
        <v>24</v>
      </c>
      <c r="G73">
        <v>55</v>
      </c>
      <c r="H73">
        <v>8</v>
      </c>
      <c r="I73">
        <v>11</v>
      </c>
      <c r="J73">
        <v>13</v>
      </c>
      <c r="K73">
        <v>8</v>
      </c>
      <c r="L73">
        <v>9</v>
      </c>
      <c r="M73">
        <v>3</v>
      </c>
      <c r="N73">
        <v>3</v>
      </c>
      <c r="O73" t="s">
        <v>297</v>
      </c>
      <c r="P73" t="s">
        <v>403</v>
      </c>
      <c r="Q73">
        <v>44</v>
      </c>
      <c r="R73">
        <v>11</v>
      </c>
    </row>
    <row r="74" spans="1:18" x14ac:dyDescent="0.25">
      <c r="A74">
        <v>72</v>
      </c>
      <c r="B74" t="s">
        <v>174</v>
      </c>
      <c r="C74">
        <v>1</v>
      </c>
      <c r="D74">
        <v>3</v>
      </c>
      <c r="E74">
        <v>10</v>
      </c>
      <c r="F74">
        <v>23</v>
      </c>
      <c r="G74">
        <v>52</v>
      </c>
      <c r="H74">
        <v>7</v>
      </c>
      <c r="I74">
        <v>11</v>
      </c>
      <c r="J74">
        <v>13</v>
      </c>
      <c r="K74">
        <v>7</v>
      </c>
      <c r="L74">
        <v>8</v>
      </c>
      <c r="M74">
        <v>3</v>
      </c>
      <c r="N74">
        <v>3</v>
      </c>
      <c r="O74" t="s">
        <v>293</v>
      </c>
      <c r="P74" t="s">
        <v>404</v>
      </c>
      <c r="Q74">
        <v>42</v>
      </c>
      <c r="R74">
        <v>10</v>
      </c>
    </row>
    <row r="75" spans="1:18" x14ac:dyDescent="0.25">
      <c r="A75">
        <v>73</v>
      </c>
      <c r="B75" t="s">
        <v>175</v>
      </c>
      <c r="C75">
        <v>1</v>
      </c>
      <c r="D75">
        <v>3</v>
      </c>
      <c r="E75">
        <v>10</v>
      </c>
      <c r="F75">
        <v>24</v>
      </c>
      <c r="G75">
        <v>52</v>
      </c>
      <c r="H75">
        <v>7</v>
      </c>
      <c r="I75">
        <v>11</v>
      </c>
      <c r="J75">
        <v>13</v>
      </c>
      <c r="K75">
        <v>7</v>
      </c>
      <c r="L75">
        <v>8</v>
      </c>
      <c r="M75">
        <v>3</v>
      </c>
      <c r="N75">
        <v>3</v>
      </c>
      <c r="O75" t="s">
        <v>293</v>
      </c>
      <c r="P75" t="s">
        <v>405</v>
      </c>
      <c r="Q75">
        <v>42</v>
      </c>
      <c r="R75">
        <v>10</v>
      </c>
    </row>
    <row r="76" spans="1:18" x14ac:dyDescent="0.25">
      <c r="A76">
        <v>74</v>
      </c>
      <c r="B76" t="s">
        <v>176</v>
      </c>
      <c r="C76">
        <v>1</v>
      </c>
      <c r="D76">
        <v>3</v>
      </c>
      <c r="E76">
        <v>10</v>
      </c>
      <c r="F76">
        <v>24</v>
      </c>
      <c r="G76">
        <v>52</v>
      </c>
      <c r="H76">
        <v>7</v>
      </c>
      <c r="I76">
        <v>11</v>
      </c>
      <c r="J76">
        <v>13</v>
      </c>
      <c r="K76">
        <v>7</v>
      </c>
      <c r="L76">
        <v>8</v>
      </c>
      <c r="M76">
        <v>3</v>
      </c>
      <c r="N76">
        <v>3</v>
      </c>
      <c r="O76" t="s">
        <v>293</v>
      </c>
      <c r="P76" t="s">
        <v>406</v>
      </c>
      <c r="Q76">
        <v>42</v>
      </c>
      <c r="R76">
        <v>10</v>
      </c>
    </row>
    <row r="77" spans="1:18" x14ac:dyDescent="0.25">
      <c r="A77">
        <v>75</v>
      </c>
      <c r="B77" t="s">
        <v>177</v>
      </c>
      <c r="C77">
        <v>1</v>
      </c>
      <c r="D77">
        <v>3</v>
      </c>
      <c r="E77">
        <v>10</v>
      </c>
      <c r="F77">
        <v>21</v>
      </c>
      <c r="G77">
        <v>52</v>
      </c>
      <c r="H77">
        <v>7</v>
      </c>
      <c r="I77">
        <v>11</v>
      </c>
      <c r="J77">
        <v>13</v>
      </c>
      <c r="K77">
        <v>7</v>
      </c>
      <c r="L77">
        <v>8</v>
      </c>
      <c r="M77">
        <v>3</v>
      </c>
      <c r="N77">
        <v>3</v>
      </c>
      <c r="O77" t="s">
        <v>293</v>
      </c>
      <c r="P77" t="s">
        <v>407</v>
      </c>
      <c r="Q77">
        <v>42</v>
      </c>
      <c r="R77">
        <v>10</v>
      </c>
    </row>
    <row r="78" spans="1:18" x14ac:dyDescent="0.25">
      <c r="A78">
        <v>76</v>
      </c>
      <c r="B78" t="s">
        <v>178</v>
      </c>
      <c r="C78">
        <v>1</v>
      </c>
      <c r="D78">
        <v>3</v>
      </c>
      <c r="E78">
        <v>10</v>
      </c>
      <c r="F78">
        <v>20</v>
      </c>
      <c r="G78">
        <v>49</v>
      </c>
      <c r="H78">
        <v>7</v>
      </c>
      <c r="I78">
        <v>10</v>
      </c>
      <c r="J78">
        <v>13</v>
      </c>
      <c r="K78">
        <v>7</v>
      </c>
      <c r="L78">
        <v>7</v>
      </c>
      <c r="M78">
        <v>2</v>
      </c>
      <c r="N78">
        <v>3</v>
      </c>
      <c r="O78" t="s">
        <v>296</v>
      </c>
      <c r="P78" t="s">
        <v>408</v>
      </c>
      <c r="Q78">
        <v>40</v>
      </c>
      <c r="R78">
        <v>9</v>
      </c>
    </row>
    <row r="79" spans="1:18" x14ac:dyDescent="0.25">
      <c r="A79">
        <v>77</v>
      </c>
      <c r="B79" t="s">
        <v>179</v>
      </c>
      <c r="C79">
        <v>1</v>
      </c>
      <c r="D79">
        <v>3</v>
      </c>
      <c r="E79">
        <v>9</v>
      </c>
      <c r="F79">
        <v>18</v>
      </c>
      <c r="G79">
        <v>43</v>
      </c>
      <c r="H79">
        <v>6</v>
      </c>
      <c r="I79">
        <v>9</v>
      </c>
      <c r="J79">
        <v>12</v>
      </c>
      <c r="K79">
        <v>6</v>
      </c>
      <c r="L79">
        <v>6</v>
      </c>
      <c r="M79">
        <v>2</v>
      </c>
      <c r="N79">
        <v>2</v>
      </c>
      <c r="O79" t="s">
        <v>295</v>
      </c>
      <c r="P79" t="s">
        <v>409</v>
      </c>
      <c r="Q79">
        <v>35</v>
      </c>
      <c r="R79">
        <v>8</v>
      </c>
    </row>
    <row r="80" spans="1:18" x14ac:dyDescent="0.25">
      <c r="A80">
        <v>78</v>
      </c>
      <c r="B80" t="s">
        <v>180</v>
      </c>
      <c r="C80">
        <v>1</v>
      </c>
      <c r="D80">
        <v>3</v>
      </c>
      <c r="E80">
        <v>10</v>
      </c>
      <c r="F80">
        <v>20</v>
      </c>
      <c r="G80">
        <v>46</v>
      </c>
      <c r="H80">
        <v>6</v>
      </c>
      <c r="I80">
        <v>10</v>
      </c>
      <c r="J80">
        <v>12</v>
      </c>
      <c r="K80">
        <v>7</v>
      </c>
      <c r="L80">
        <v>7</v>
      </c>
      <c r="M80">
        <v>2</v>
      </c>
      <c r="N80">
        <v>2</v>
      </c>
      <c r="O80" t="s">
        <v>294</v>
      </c>
      <c r="P80" t="s">
        <v>410</v>
      </c>
      <c r="Q80">
        <v>37</v>
      </c>
      <c r="R80">
        <v>9</v>
      </c>
    </row>
    <row r="81" spans="1:18" x14ac:dyDescent="0.25">
      <c r="A81">
        <v>79</v>
      </c>
      <c r="B81" t="s">
        <v>181</v>
      </c>
      <c r="C81">
        <v>1</v>
      </c>
      <c r="D81">
        <v>3</v>
      </c>
      <c r="E81">
        <v>10</v>
      </c>
      <c r="F81">
        <v>19</v>
      </c>
      <c r="G81">
        <v>46</v>
      </c>
      <c r="H81">
        <v>6</v>
      </c>
      <c r="I81">
        <v>10</v>
      </c>
      <c r="J81">
        <v>12</v>
      </c>
      <c r="K81">
        <v>7</v>
      </c>
      <c r="L81">
        <v>7</v>
      </c>
      <c r="M81">
        <v>2</v>
      </c>
      <c r="N81">
        <v>2</v>
      </c>
      <c r="O81" t="s">
        <v>294</v>
      </c>
      <c r="P81" t="s">
        <v>411</v>
      </c>
      <c r="Q81">
        <v>37</v>
      </c>
      <c r="R81">
        <v>9</v>
      </c>
    </row>
    <row r="82" spans="1:18" x14ac:dyDescent="0.25">
      <c r="A82">
        <v>80</v>
      </c>
      <c r="B82" t="s">
        <v>182</v>
      </c>
      <c r="C82">
        <v>1</v>
      </c>
      <c r="D82">
        <v>3</v>
      </c>
      <c r="E82">
        <v>10</v>
      </c>
      <c r="F82">
        <v>19</v>
      </c>
      <c r="G82">
        <v>46</v>
      </c>
      <c r="H82">
        <v>6</v>
      </c>
      <c r="I82">
        <v>10</v>
      </c>
      <c r="J82">
        <v>12</v>
      </c>
      <c r="K82">
        <v>7</v>
      </c>
      <c r="L82">
        <v>7</v>
      </c>
      <c r="M82">
        <v>2</v>
      </c>
      <c r="N82">
        <v>2</v>
      </c>
      <c r="O82" t="s">
        <v>294</v>
      </c>
      <c r="P82" t="s">
        <v>412</v>
      </c>
      <c r="Q82">
        <v>37</v>
      </c>
      <c r="R82">
        <v>9</v>
      </c>
    </row>
    <row r="83" spans="1:18" x14ac:dyDescent="0.25">
      <c r="A83">
        <v>81</v>
      </c>
      <c r="B83" t="s">
        <v>183</v>
      </c>
      <c r="C83">
        <v>1</v>
      </c>
      <c r="D83">
        <v>3</v>
      </c>
      <c r="E83">
        <v>8</v>
      </c>
      <c r="F83">
        <v>19</v>
      </c>
      <c r="G83">
        <v>43</v>
      </c>
      <c r="H83">
        <v>6</v>
      </c>
      <c r="I83">
        <v>9</v>
      </c>
      <c r="J83">
        <v>12</v>
      </c>
      <c r="K83">
        <v>6</v>
      </c>
      <c r="L83">
        <v>6</v>
      </c>
      <c r="M83">
        <v>2</v>
      </c>
      <c r="N83">
        <v>2</v>
      </c>
      <c r="O83" t="s">
        <v>295</v>
      </c>
      <c r="P83" t="s">
        <v>413</v>
      </c>
      <c r="Q83">
        <v>35</v>
      </c>
      <c r="R83">
        <v>8</v>
      </c>
    </row>
    <row r="84" spans="1:18" x14ac:dyDescent="0.25">
      <c r="A84">
        <v>82</v>
      </c>
      <c r="B84" t="s">
        <v>184</v>
      </c>
      <c r="C84">
        <v>1</v>
      </c>
      <c r="D84">
        <v>4</v>
      </c>
      <c r="E84">
        <v>9</v>
      </c>
      <c r="F84">
        <v>22</v>
      </c>
      <c r="G84">
        <v>52</v>
      </c>
      <c r="H84">
        <v>7</v>
      </c>
      <c r="I84">
        <v>11</v>
      </c>
      <c r="J84">
        <v>13</v>
      </c>
      <c r="K84">
        <v>7</v>
      </c>
      <c r="L84">
        <v>8</v>
      </c>
      <c r="M84">
        <v>3</v>
      </c>
      <c r="N84">
        <v>3</v>
      </c>
      <c r="O84" t="s">
        <v>293</v>
      </c>
      <c r="P84" t="s">
        <v>414</v>
      </c>
      <c r="Q84">
        <v>42</v>
      </c>
      <c r="R84">
        <v>10</v>
      </c>
    </row>
    <row r="85" spans="1:18" x14ac:dyDescent="0.25">
      <c r="A85">
        <v>83</v>
      </c>
      <c r="B85" t="s">
        <v>185</v>
      </c>
      <c r="C85">
        <v>1</v>
      </c>
      <c r="D85">
        <v>4</v>
      </c>
      <c r="E85">
        <v>9</v>
      </c>
      <c r="F85">
        <v>21</v>
      </c>
      <c r="G85">
        <v>49</v>
      </c>
      <c r="H85">
        <v>7</v>
      </c>
      <c r="I85">
        <v>10</v>
      </c>
      <c r="J85">
        <v>13</v>
      </c>
      <c r="K85">
        <v>7</v>
      </c>
      <c r="L85">
        <v>7</v>
      </c>
      <c r="M85">
        <v>2</v>
      </c>
      <c r="N85">
        <v>3</v>
      </c>
      <c r="O85" t="s">
        <v>296</v>
      </c>
      <c r="P85" t="s">
        <v>415</v>
      </c>
      <c r="Q85">
        <v>40</v>
      </c>
      <c r="R85">
        <v>9</v>
      </c>
    </row>
    <row r="86" spans="1:18" x14ac:dyDescent="0.25">
      <c r="A86">
        <v>84</v>
      </c>
      <c r="B86" t="s">
        <v>186</v>
      </c>
      <c r="C86">
        <v>1</v>
      </c>
      <c r="D86">
        <v>4</v>
      </c>
      <c r="E86">
        <v>9</v>
      </c>
      <c r="F86">
        <v>20</v>
      </c>
      <c r="G86">
        <v>46</v>
      </c>
      <c r="H86">
        <v>6</v>
      </c>
      <c r="I86">
        <v>10</v>
      </c>
      <c r="J86">
        <v>12</v>
      </c>
      <c r="K86">
        <v>7</v>
      </c>
      <c r="L86">
        <v>7</v>
      </c>
      <c r="M86">
        <v>2</v>
      </c>
      <c r="N86">
        <v>2</v>
      </c>
      <c r="O86" t="s">
        <v>294</v>
      </c>
      <c r="P86" t="s">
        <v>416</v>
      </c>
      <c r="Q86">
        <v>37</v>
      </c>
      <c r="R86">
        <v>9</v>
      </c>
    </row>
    <row r="87" spans="1:18" x14ac:dyDescent="0.25">
      <c r="A87">
        <v>85</v>
      </c>
      <c r="B87" t="s">
        <v>187</v>
      </c>
      <c r="C87">
        <v>1</v>
      </c>
      <c r="D87">
        <v>3</v>
      </c>
      <c r="E87">
        <v>10</v>
      </c>
      <c r="F87">
        <v>21</v>
      </c>
      <c r="G87">
        <v>52</v>
      </c>
      <c r="H87">
        <v>7</v>
      </c>
      <c r="I87">
        <v>11</v>
      </c>
      <c r="J87">
        <v>13</v>
      </c>
      <c r="K87">
        <v>7</v>
      </c>
      <c r="L87">
        <v>8</v>
      </c>
      <c r="M87">
        <v>3</v>
      </c>
      <c r="N87">
        <v>3</v>
      </c>
      <c r="O87" t="s">
        <v>293</v>
      </c>
      <c r="P87" t="s">
        <v>417</v>
      </c>
      <c r="Q87">
        <v>42</v>
      </c>
      <c r="R87">
        <v>10</v>
      </c>
    </row>
    <row r="88" spans="1:18" x14ac:dyDescent="0.25">
      <c r="A88">
        <v>86</v>
      </c>
      <c r="B88" t="s">
        <v>188</v>
      </c>
      <c r="C88">
        <v>1</v>
      </c>
      <c r="D88">
        <v>3</v>
      </c>
      <c r="E88">
        <v>10</v>
      </c>
      <c r="F88">
        <v>21</v>
      </c>
      <c r="G88">
        <v>49</v>
      </c>
      <c r="H88">
        <v>7</v>
      </c>
      <c r="I88">
        <v>10</v>
      </c>
      <c r="J88">
        <v>13</v>
      </c>
      <c r="K88">
        <v>7</v>
      </c>
      <c r="L88">
        <v>7</v>
      </c>
      <c r="M88">
        <v>2</v>
      </c>
      <c r="N88">
        <v>3</v>
      </c>
      <c r="O88" t="s">
        <v>296</v>
      </c>
      <c r="P88" t="s">
        <v>418</v>
      </c>
      <c r="Q88">
        <v>40</v>
      </c>
      <c r="R88">
        <v>9</v>
      </c>
    </row>
    <row r="89" spans="1:18" x14ac:dyDescent="0.25">
      <c r="A89">
        <v>87</v>
      </c>
      <c r="B89" t="s">
        <v>189</v>
      </c>
      <c r="C89">
        <v>1</v>
      </c>
      <c r="D89">
        <v>3</v>
      </c>
      <c r="E89">
        <v>10</v>
      </c>
      <c r="F89">
        <v>20</v>
      </c>
      <c r="G89">
        <v>46</v>
      </c>
      <c r="H89">
        <v>6</v>
      </c>
      <c r="I89">
        <v>10</v>
      </c>
      <c r="J89">
        <v>12</v>
      </c>
      <c r="K89">
        <v>7</v>
      </c>
      <c r="L89">
        <v>7</v>
      </c>
      <c r="M89">
        <v>2</v>
      </c>
      <c r="N89">
        <v>2</v>
      </c>
      <c r="O89" t="s">
        <v>294</v>
      </c>
      <c r="P89" t="s">
        <v>419</v>
      </c>
      <c r="Q89">
        <v>37</v>
      </c>
      <c r="R89">
        <v>9</v>
      </c>
    </row>
    <row r="90" spans="1:18" x14ac:dyDescent="0.25">
      <c r="A90">
        <v>88</v>
      </c>
      <c r="B90" t="s">
        <v>190</v>
      </c>
      <c r="C90">
        <v>1</v>
      </c>
      <c r="D90">
        <v>3</v>
      </c>
      <c r="E90">
        <v>10</v>
      </c>
      <c r="F90">
        <v>20</v>
      </c>
      <c r="G90">
        <v>46</v>
      </c>
      <c r="H90">
        <v>6</v>
      </c>
      <c r="I90">
        <v>10</v>
      </c>
      <c r="J90">
        <v>12</v>
      </c>
      <c r="K90">
        <v>7</v>
      </c>
      <c r="L90">
        <v>7</v>
      </c>
      <c r="M90">
        <v>2</v>
      </c>
      <c r="N90">
        <v>2</v>
      </c>
      <c r="O90" t="s">
        <v>294</v>
      </c>
      <c r="P90" t="s">
        <v>420</v>
      </c>
      <c r="Q90">
        <v>37</v>
      </c>
      <c r="R90">
        <v>9</v>
      </c>
    </row>
    <row r="91" spans="1:18" x14ac:dyDescent="0.25">
      <c r="A91">
        <v>89</v>
      </c>
      <c r="B91" t="s">
        <v>191</v>
      </c>
      <c r="C91">
        <v>1</v>
      </c>
      <c r="D91">
        <v>3</v>
      </c>
      <c r="E91">
        <v>10</v>
      </c>
      <c r="F91">
        <v>22</v>
      </c>
      <c r="G91">
        <v>52</v>
      </c>
      <c r="H91">
        <v>7</v>
      </c>
      <c r="I91">
        <v>11</v>
      </c>
      <c r="J91">
        <v>13</v>
      </c>
      <c r="K91">
        <v>7</v>
      </c>
      <c r="L91">
        <v>8</v>
      </c>
      <c r="M91">
        <v>3</v>
      </c>
      <c r="N91">
        <v>3</v>
      </c>
      <c r="O91" t="s">
        <v>293</v>
      </c>
      <c r="P91" t="s">
        <v>421</v>
      </c>
      <c r="Q91">
        <v>42</v>
      </c>
      <c r="R91">
        <v>10</v>
      </c>
    </row>
    <row r="92" spans="1:18" x14ac:dyDescent="0.25">
      <c r="A92">
        <v>90</v>
      </c>
      <c r="B92" t="s">
        <v>192</v>
      </c>
      <c r="C92">
        <v>1</v>
      </c>
      <c r="D92">
        <v>3</v>
      </c>
      <c r="E92">
        <v>10</v>
      </c>
      <c r="F92">
        <v>19</v>
      </c>
      <c r="G92">
        <v>46</v>
      </c>
      <c r="H92">
        <v>6</v>
      </c>
      <c r="I92">
        <v>10</v>
      </c>
      <c r="J92">
        <v>12</v>
      </c>
      <c r="K92">
        <v>7</v>
      </c>
      <c r="L92">
        <v>7</v>
      </c>
      <c r="M92">
        <v>2</v>
      </c>
      <c r="N92">
        <v>2</v>
      </c>
      <c r="O92" t="s">
        <v>294</v>
      </c>
      <c r="P92" t="s">
        <v>422</v>
      </c>
      <c r="Q92">
        <v>37</v>
      </c>
      <c r="R92">
        <v>9</v>
      </c>
    </row>
    <row r="93" spans="1:18" x14ac:dyDescent="0.25">
      <c r="A93">
        <v>91</v>
      </c>
      <c r="B93" t="s">
        <v>193</v>
      </c>
      <c r="C93">
        <v>1</v>
      </c>
      <c r="D93">
        <v>3</v>
      </c>
      <c r="E93">
        <v>10</v>
      </c>
      <c r="F93">
        <v>19</v>
      </c>
      <c r="G93">
        <v>43</v>
      </c>
      <c r="H93">
        <v>6</v>
      </c>
      <c r="I93">
        <v>9</v>
      </c>
      <c r="J93">
        <v>12</v>
      </c>
      <c r="K93">
        <v>6</v>
      </c>
      <c r="L93">
        <v>6</v>
      </c>
      <c r="M93">
        <v>2</v>
      </c>
      <c r="N93">
        <v>2</v>
      </c>
      <c r="O93" t="s">
        <v>295</v>
      </c>
      <c r="P93" t="s">
        <v>423</v>
      </c>
      <c r="Q93">
        <v>35</v>
      </c>
      <c r="R93">
        <v>8</v>
      </c>
    </row>
    <row r="94" spans="1:18" x14ac:dyDescent="0.25">
      <c r="A94">
        <v>92</v>
      </c>
      <c r="B94" t="s">
        <v>194</v>
      </c>
      <c r="C94">
        <v>1</v>
      </c>
      <c r="D94">
        <v>3</v>
      </c>
      <c r="E94">
        <v>10</v>
      </c>
      <c r="F94">
        <v>20</v>
      </c>
      <c r="G94">
        <v>52</v>
      </c>
      <c r="H94">
        <v>7</v>
      </c>
      <c r="I94">
        <v>11</v>
      </c>
      <c r="J94">
        <v>13</v>
      </c>
      <c r="K94">
        <v>7</v>
      </c>
      <c r="L94">
        <v>8</v>
      </c>
      <c r="M94">
        <v>3</v>
      </c>
      <c r="N94">
        <v>3</v>
      </c>
      <c r="O94" t="s">
        <v>293</v>
      </c>
      <c r="P94" t="s">
        <v>424</v>
      </c>
      <c r="Q94">
        <v>42</v>
      </c>
      <c r="R94">
        <v>10</v>
      </c>
    </row>
    <row r="95" spans="1:18" x14ac:dyDescent="0.25">
      <c r="A95">
        <v>93</v>
      </c>
      <c r="B95" t="s">
        <v>195</v>
      </c>
      <c r="C95">
        <v>1</v>
      </c>
      <c r="D95">
        <v>3</v>
      </c>
      <c r="E95">
        <v>10</v>
      </c>
      <c r="F95">
        <v>20</v>
      </c>
      <c r="G95">
        <v>49</v>
      </c>
      <c r="H95">
        <v>7</v>
      </c>
      <c r="I95">
        <v>10</v>
      </c>
      <c r="J95">
        <v>13</v>
      </c>
      <c r="K95">
        <v>7</v>
      </c>
      <c r="L95">
        <v>7</v>
      </c>
      <c r="M95">
        <v>2</v>
      </c>
      <c r="N95">
        <v>3</v>
      </c>
      <c r="O95" t="s">
        <v>296</v>
      </c>
      <c r="P95" t="s">
        <v>425</v>
      </c>
      <c r="Q95">
        <v>40</v>
      </c>
      <c r="R95">
        <v>9</v>
      </c>
    </row>
    <row r="96" spans="1:18" x14ac:dyDescent="0.25">
      <c r="A96">
        <v>94</v>
      </c>
      <c r="B96" t="s">
        <v>196</v>
      </c>
      <c r="C96">
        <v>1</v>
      </c>
      <c r="D96">
        <v>3</v>
      </c>
      <c r="E96">
        <v>9</v>
      </c>
      <c r="F96">
        <v>19</v>
      </c>
      <c r="G96">
        <v>46</v>
      </c>
      <c r="H96">
        <v>6</v>
      </c>
      <c r="I96">
        <v>10</v>
      </c>
      <c r="J96">
        <v>12</v>
      </c>
      <c r="K96">
        <v>7</v>
      </c>
      <c r="L96">
        <v>7</v>
      </c>
      <c r="M96">
        <v>2</v>
      </c>
      <c r="N96">
        <v>2</v>
      </c>
      <c r="O96" t="s">
        <v>294</v>
      </c>
      <c r="P96" t="s">
        <v>426</v>
      </c>
      <c r="Q96">
        <v>37</v>
      </c>
      <c r="R96">
        <v>9</v>
      </c>
    </row>
    <row r="97" spans="1:18" x14ac:dyDescent="0.25">
      <c r="A97">
        <v>95</v>
      </c>
      <c r="B97" t="s">
        <v>197</v>
      </c>
      <c r="C97">
        <v>1</v>
      </c>
      <c r="D97">
        <v>3</v>
      </c>
      <c r="E97">
        <v>9</v>
      </c>
      <c r="F97">
        <v>20</v>
      </c>
      <c r="G97">
        <v>46</v>
      </c>
      <c r="H97">
        <v>6</v>
      </c>
      <c r="I97">
        <v>10</v>
      </c>
      <c r="J97">
        <v>12</v>
      </c>
      <c r="K97">
        <v>7</v>
      </c>
      <c r="L97">
        <v>7</v>
      </c>
      <c r="M97">
        <v>2</v>
      </c>
      <c r="N97">
        <v>2</v>
      </c>
      <c r="O97" t="s">
        <v>294</v>
      </c>
      <c r="P97" t="s">
        <v>427</v>
      </c>
      <c r="Q97">
        <v>37</v>
      </c>
      <c r="R97">
        <v>9</v>
      </c>
    </row>
    <row r="98" spans="1:18" x14ac:dyDescent="0.25">
      <c r="A98">
        <v>96</v>
      </c>
      <c r="B98" t="s">
        <v>198</v>
      </c>
      <c r="C98">
        <v>1</v>
      </c>
      <c r="D98">
        <v>3</v>
      </c>
      <c r="E98">
        <v>10</v>
      </c>
      <c r="F98">
        <v>22</v>
      </c>
      <c r="G98">
        <v>49</v>
      </c>
      <c r="H98">
        <v>7</v>
      </c>
      <c r="I98">
        <v>10</v>
      </c>
      <c r="J98">
        <v>13</v>
      </c>
      <c r="K98">
        <v>7</v>
      </c>
      <c r="L98">
        <v>7</v>
      </c>
      <c r="M98">
        <v>2</v>
      </c>
      <c r="N98">
        <v>3</v>
      </c>
      <c r="O98" t="s">
        <v>296</v>
      </c>
      <c r="P98" t="s">
        <v>428</v>
      </c>
      <c r="Q98">
        <v>40</v>
      </c>
      <c r="R98">
        <v>9</v>
      </c>
    </row>
    <row r="99" spans="1:18" x14ac:dyDescent="0.25">
      <c r="A99">
        <v>97</v>
      </c>
      <c r="B99" t="s">
        <v>199</v>
      </c>
      <c r="C99">
        <v>1</v>
      </c>
      <c r="D99">
        <v>3</v>
      </c>
      <c r="E99">
        <v>10</v>
      </c>
      <c r="F99">
        <v>20</v>
      </c>
      <c r="G99">
        <v>46</v>
      </c>
      <c r="H99">
        <v>6</v>
      </c>
      <c r="I99">
        <v>10</v>
      </c>
      <c r="J99">
        <v>12</v>
      </c>
      <c r="K99">
        <v>7</v>
      </c>
      <c r="L99">
        <v>7</v>
      </c>
      <c r="M99">
        <v>2</v>
      </c>
      <c r="N99">
        <v>2</v>
      </c>
      <c r="O99" t="s">
        <v>294</v>
      </c>
      <c r="P99" t="s">
        <v>429</v>
      </c>
      <c r="Q99">
        <v>37</v>
      </c>
      <c r="R99">
        <v>9</v>
      </c>
    </row>
    <row r="100" spans="1:18" x14ac:dyDescent="0.25">
      <c r="A100">
        <v>98</v>
      </c>
      <c r="B100" t="s">
        <v>200</v>
      </c>
      <c r="C100">
        <v>1</v>
      </c>
      <c r="D100">
        <v>3</v>
      </c>
      <c r="E100">
        <v>10</v>
      </c>
      <c r="F100">
        <v>20</v>
      </c>
      <c r="G100">
        <v>46</v>
      </c>
      <c r="H100">
        <v>6</v>
      </c>
      <c r="I100">
        <v>10</v>
      </c>
      <c r="J100">
        <v>12</v>
      </c>
      <c r="K100">
        <v>7</v>
      </c>
      <c r="L100">
        <v>7</v>
      </c>
      <c r="M100">
        <v>2</v>
      </c>
      <c r="N100">
        <v>2</v>
      </c>
      <c r="O100" t="s">
        <v>294</v>
      </c>
      <c r="P100" t="s">
        <v>430</v>
      </c>
      <c r="Q100">
        <v>37</v>
      </c>
      <c r="R100">
        <v>9</v>
      </c>
    </row>
    <row r="101" spans="1:18" x14ac:dyDescent="0.25">
      <c r="A101">
        <v>99</v>
      </c>
      <c r="B101" t="s">
        <v>201</v>
      </c>
      <c r="C101">
        <v>1</v>
      </c>
      <c r="D101">
        <v>3</v>
      </c>
      <c r="E101">
        <v>9</v>
      </c>
      <c r="F101">
        <v>21</v>
      </c>
      <c r="G101">
        <v>52</v>
      </c>
      <c r="H101">
        <v>7</v>
      </c>
      <c r="I101">
        <v>11</v>
      </c>
      <c r="J101">
        <v>13</v>
      </c>
      <c r="K101">
        <v>7</v>
      </c>
      <c r="L101">
        <v>8</v>
      </c>
      <c r="M101">
        <v>3</v>
      </c>
      <c r="N101">
        <v>3</v>
      </c>
      <c r="O101" t="s">
        <v>293</v>
      </c>
      <c r="P101" t="s">
        <v>431</v>
      </c>
      <c r="Q101">
        <v>42</v>
      </c>
      <c r="R101">
        <v>10</v>
      </c>
    </row>
    <row r="102" spans="1:18" x14ac:dyDescent="0.25">
      <c r="A102">
        <v>100</v>
      </c>
      <c r="B102" t="s">
        <v>202</v>
      </c>
      <c r="C102">
        <v>1</v>
      </c>
      <c r="D102">
        <v>3</v>
      </c>
      <c r="E102">
        <v>10</v>
      </c>
      <c r="F102">
        <v>22</v>
      </c>
      <c r="G102">
        <v>49</v>
      </c>
      <c r="H102">
        <v>7</v>
      </c>
      <c r="I102">
        <v>10</v>
      </c>
      <c r="J102">
        <v>13</v>
      </c>
      <c r="K102">
        <v>7</v>
      </c>
      <c r="L102">
        <v>7</v>
      </c>
      <c r="M102">
        <v>2</v>
      </c>
      <c r="N102">
        <v>3</v>
      </c>
      <c r="O102" t="s">
        <v>296</v>
      </c>
      <c r="P102" t="s">
        <v>432</v>
      </c>
      <c r="Q102">
        <v>40</v>
      </c>
      <c r="R102">
        <v>9</v>
      </c>
    </row>
    <row r="103" spans="1:18" x14ac:dyDescent="0.25">
      <c r="A103">
        <v>101</v>
      </c>
      <c r="B103" t="s">
        <v>203</v>
      </c>
      <c r="C103">
        <v>1</v>
      </c>
      <c r="D103">
        <v>3</v>
      </c>
      <c r="E103">
        <v>10</v>
      </c>
      <c r="F103">
        <v>22</v>
      </c>
      <c r="G103">
        <v>52</v>
      </c>
      <c r="H103">
        <v>7</v>
      </c>
      <c r="I103">
        <v>11</v>
      </c>
      <c r="J103">
        <v>13</v>
      </c>
      <c r="K103">
        <v>7</v>
      </c>
      <c r="L103">
        <v>8</v>
      </c>
      <c r="M103">
        <v>3</v>
      </c>
      <c r="N103">
        <v>3</v>
      </c>
      <c r="O103" t="s">
        <v>293</v>
      </c>
      <c r="P103" t="s">
        <v>433</v>
      </c>
      <c r="Q103">
        <v>42</v>
      </c>
      <c r="R103">
        <v>10</v>
      </c>
    </row>
    <row r="104" spans="1:18" x14ac:dyDescent="0.25">
      <c r="A104">
        <v>102</v>
      </c>
      <c r="B104" t="s">
        <v>204</v>
      </c>
      <c r="C104">
        <v>1</v>
      </c>
      <c r="D104">
        <v>3</v>
      </c>
      <c r="E104">
        <v>10</v>
      </c>
      <c r="F104">
        <v>20</v>
      </c>
      <c r="G104">
        <v>46</v>
      </c>
      <c r="H104">
        <v>6</v>
      </c>
      <c r="I104">
        <v>10</v>
      </c>
      <c r="J104">
        <v>12</v>
      </c>
      <c r="K104">
        <v>7</v>
      </c>
      <c r="L104">
        <v>7</v>
      </c>
      <c r="M104">
        <v>2</v>
      </c>
      <c r="N104">
        <v>2</v>
      </c>
      <c r="O104" t="s">
        <v>294</v>
      </c>
      <c r="P104" t="s">
        <v>434</v>
      </c>
      <c r="Q104">
        <v>37</v>
      </c>
      <c r="R104">
        <v>9</v>
      </c>
    </row>
    <row r="105" spans="1:18" x14ac:dyDescent="0.25">
      <c r="A105">
        <v>103</v>
      </c>
      <c r="B105" t="s">
        <v>205</v>
      </c>
      <c r="C105">
        <v>1</v>
      </c>
      <c r="D105">
        <v>3</v>
      </c>
      <c r="E105">
        <v>10</v>
      </c>
      <c r="F105">
        <v>19</v>
      </c>
      <c r="G105">
        <v>43</v>
      </c>
      <c r="H105">
        <v>6</v>
      </c>
      <c r="I105">
        <v>9</v>
      </c>
      <c r="J105">
        <v>12</v>
      </c>
      <c r="K105">
        <v>6</v>
      </c>
      <c r="L105">
        <v>6</v>
      </c>
      <c r="M105">
        <v>2</v>
      </c>
      <c r="N105">
        <v>2</v>
      </c>
      <c r="O105" t="s">
        <v>295</v>
      </c>
      <c r="P105" t="s">
        <v>435</v>
      </c>
      <c r="Q105">
        <v>35</v>
      </c>
      <c r="R105">
        <v>8</v>
      </c>
    </row>
    <row r="106" spans="1:18" x14ac:dyDescent="0.25">
      <c r="A106">
        <v>104</v>
      </c>
      <c r="B106" t="s">
        <v>206</v>
      </c>
      <c r="C106">
        <v>1</v>
      </c>
      <c r="D106">
        <v>3</v>
      </c>
      <c r="E106">
        <v>9</v>
      </c>
      <c r="F106">
        <v>19</v>
      </c>
      <c r="G106">
        <v>46</v>
      </c>
      <c r="H106">
        <v>6</v>
      </c>
      <c r="I106">
        <v>10</v>
      </c>
      <c r="J106">
        <v>12</v>
      </c>
      <c r="K106">
        <v>7</v>
      </c>
      <c r="L106">
        <v>7</v>
      </c>
      <c r="M106">
        <v>2</v>
      </c>
      <c r="N106">
        <v>2</v>
      </c>
      <c r="O106" t="s">
        <v>294</v>
      </c>
      <c r="P106" t="s">
        <v>436</v>
      </c>
      <c r="Q106">
        <v>37</v>
      </c>
      <c r="R106">
        <v>9</v>
      </c>
    </row>
    <row r="107" spans="1:18" x14ac:dyDescent="0.25">
      <c r="A107">
        <v>105</v>
      </c>
      <c r="B107" t="s">
        <v>207</v>
      </c>
      <c r="C107">
        <v>1</v>
      </c>
      <c r="D107">
        <v>3</v>
      </c>
      <c r="E107">
        <v>10</v>
      </c>
      <c r="F107">
        <v>22</v>
      </c>
      <c r="G107">
        <v>52</v>
      </c>
      <c r="H107">
        <v>7</v>
      </c>
      <c r="I107">
        <v>11</v>
      </c>
      <c r="J107">
        <v>13</v>
      </c>
      <c r="K107">
        <v>7</v>
      </c>
      <c r="L107">
        <v>8</v>
      </c>
      <c r="M107">
        <v>3</v>
      </c>
      <c r="N107">
        <v>3</v>
      </c>
      <c r="O107" t="s">
        <v>293</v>
      </c>
      <c r="P107" t="s">
        <v>437</v>
      </c>
      <c r="Q107">
        <v>42</v>
      </c>
      <c r="R107">
        <v>10</v>
      </c>
    </row>
    <row r="108" spans="1:18" x14ac:dyDescent="0.25">
      <c r="A108">
        <v>106</v>
      </c>
      <c r="B108" t="s">
        <v>208</v>
      </c>
      <c r="C108">
        <v>1</v>
      </c>
      <c r="D108">
        <v>3</v>
      </c>
      <c r="E108">
        <v>10</v>
      </c>
      <c r="F108">
        <v>22</v>
      </c>
      <c r="G108">
        <v>52</v>
      </c>
      <c r="H108">
        <v>7</v>
      </c>
      <c r="I108">
        <v>11</v>
      </c>
      <c r="J108">
        <v>13</v>
      </c>
      <c r="K108">
        <v>7</v>
      </c>
      <c r="L108">
        <v>8</v>
      </c>
      <c r="M108">
        <v>3</v>
      </c>
      <c r="N108">
        <v>3</v>
      </c>
      <c r="O108" t="s">
        <v>293</v>
      </c>
      <c r="P108" t="s">
        <v>438</v>
      </c>
      <c r="Q108">
        <v>42</v>
      </c>
      <c r="R108">
        <v>10</v>
      </c>
    </row>
    <row r="109" spans="1:18" x14ac:dyDescent="0.25">
      <c r="A109">
        <v>107</v>
      </c>
      <c r="B109" t="s">
        <v>209</v>
      </c>
      <c r="C109">
        <v>1</v>
      </c>
      <c r="D109">
        <v>3</v>
      </c>
      <c r="E109">
        <v>10</v>
      </c>
      <c r="F109">
        <v>19</v>
      </c>
      <c r="G109">
        <v>43</v>
      </c>
      <c r="H109">
        <v>6</v>
      </c>
      <c r="I109">
        <v>9</v>
      </c>
      <c r="J109">
        <v>12</v>
      </c>
      <c r="K109">
        <v>6</v>
      </c>
      <c r="L109">
        <v>6</v>
      </c>
      <c r="M109">
        <v>2</v>
      </c>
      <c r="N109">
        <v>2</v>
      </c>
      <c r="O109" t="s">
        <v>295</v>
      </c>
      <c r="P109" t="s">
        <v>439</v>
      </c>
      <c r="Q109">
        <v>35</v>
      </c>
      <c r="R109">
        <v>8</v>
      </c>
    </row>
    <row r="110" spans="1:18" x14ac:dyDescent="0.25">
      <c r="A110">
        <v>108</v>
      </c>
      <c r="B110" t="s">
        <v>210</v>
      </c>
      <c r="C110">
        <v>1</v>
      </c>
      <c r="D110">
        <v>3</v>
      </c>
      <c r="E110">
        <v>10</v>
      </c>
      <c r="F110">
        <v>24</v>
      </c>
      <c r="G110">
        <v>55</v>
      </c>
      <c r="H110">
        <v>8</v>
      </c>
      <c r="I110">
        <v>11</v>
      </c>
      <c r="J110">
        <v>13</v>
      </c>
      <c r="K110">
        <v>8</v>
      </c>
      <c r="L110">
        <v>9</v>
      </c>
      <c r="M110">
        <v>3</v>
      </c>
      <c r="N110">
        <v>3</v>
      </c>
      <c r="O110" t="s">
        <v>297</v>
      </c>
      <c r="P110" t="s">
        <v>440</v>
      </c>
      <c r="Q110">
        <v>44</v>
      </c>
      <c r="R110">
        <v>11</v>
      </c>
    </row>
    <row r="111" spans="1:18" x14ac:dyDescent="0.25">
      <c r="A111">
        <v>109</v>
      </c>
      <c r="B111" t="s">
        <v>211</v>
      </c>
      <c r="C111">
        <v>1</v>
      </c>
      <c r="D111">
        <v>3</v>
      </c>
      <c r="E111">
        <v>10</v>
      </c>
      <c r="F111">
        <v>20</v>
      </c>
      <c r="G111">
        <v>46</v>
      </c>
      <c r="H111">
        <v>6</v>
      </c>
      <c r="I111">
        <v>10</v>
      </c>
      <c r="J111">
        <v>12</v>
      </c>
      <c r="K111">
        <v>7</v>
      </c>
      <c r="L111">
        <v>7</v>
      </c>
      <c r="M111">
        <v>2</v>
      </c>
      <c r="N111">
        <v>2</v>
      </c>
      <c r="O111" t="s">
        <v>294</v>
      </c>
      <c r="P111" t="s">
        <v>441</v>
      </c>
      <c r="Q111">
        <v>37</v>
      </c>
      <c r="R111">
        <v>9</v>
      </c>
    </row>
    <row r="112" spans="1:18" x14ac:dyDescent="0.25">
      <c r="A112">
        <v>110</v>
      </c>
      <c r="B112" t="s">
        <v>212</v>
      </c>
      <c r="C112">
        <v>1</v>
      </c>
      <c r="D112">
        <v>3</v>
      </c>
      <c r="E112">
        <v>9</v>
      </c>
      <c r="F112">
        <v>21</v>
      </c>
      <c r="G112">
        <v>49</v>
      </c>
      <c r="H112">
        <v>7</v>
      </c>
      <c r="I112">
        <v>10</v>
      </c>
      <c r="J112">
        <v>13</v>
      </c>
      <c r="K112">
        <v>7</v>
      </c>
      <c r="L112">
        <v>7</v>
      </c>
      <c r="M112">
        <v>2</v>
      </c>
      <c r="N112">
        <v>3</v>
      </c>
      <c r="O112" t="s">
        <v>296</v>
      </c>
      <c r="P112" t="s">
        <v>442</v>
      </c>
      <c r="Q112">
        <v>40</v>
      </c>
      <c r="R112">
        <v>9</v>
      </c>
    </row>
    <row r="113" spans="1:18" x14ac:dyDescent="0.25">
      <c r="A113">
        <v>111</v>
      </c>
      <c r="B113" t="s">
        <v>213</v>
      </c>
      <c r="C113">
        <v>1</v>
      </c>
      <c r="D113">
        <v>3</v>
      </c>
      <c r="E113">
        <v>10</v>
      </c>
      <c r="F113">
        <v>21</v>
      </c>
      <c r="G113">
        <v>52</v>
      </c>
      <c r="H113">
        <v>7</v>
      </c>
      <c r="I113">
        <v>11</v>
      </c>
      <c r="J113">
        <v>13</v>
      </c>
      <c r="K113">
        <v>7</v>
      </c>
      <c r="L113">
        <v>8</v>
      </c>
      <c r="M113">
        <v>3</v>
      </c>
      <c r="N113">
        <v>3</v>
      </c>
      <c r="O113" t="s">
        <v>293</v>
      </c>
      <c r="P113" t="s">
        <v>443</v>
      </c>
      <c r="Q113">
        <v>42</v>
      </c>
      <c r="R113">
        <v>10</v>
      </c>
    </row>
    <row r="114" spans="1:18" x14ac:dyDescent="0.25">
      <c r="A114">
        <v>112</v>
      </c>
      <c r="B114" t="s">
        <v>214</v>
      </c>
      <c r="C114">
        <v>1</v>
      </c>
      <c r="D114">
        <v>3</v>
      </c>
      <c r="E114">
        <v>10</v>
      </c>
      <c r="F114">
        <v>21</v>
      </c>
      <c r="G114">
        <v>49</v>
      </c>
      <c r="H114">
        <v>7</v>
      </c>
      <c r="I114">
        <v>10</v>
      </c>
      <c r="J114">
        <v>13</v>
      </c>
      <c r="K114">
        <v>7</v>
      </c>
      <c r="L114">
        <v>7</v>
      </c>
      <c r="M114">
        <v>2</v>
      </c>
      <c r="N114">
        <v>3</v>
      </c>
      <c r="O114" t="s">
        <v>296</v>
      </c>
      <c r="P114" t="s">
        <v>444</v>
      </c>
      <c r="Q114">
        <v>40</v>
      </c>
      <c r="R114">
        <v>9</v>
      </c>
    </row>
    <row r="115" spans="1:18" x14ac:dyDescent="0.25">
      <c r="A115">
        <v>113</v>
      </c>
      <c r="B115" t="s">
        <v>215</v>
      </c>
      <c r="C115">
        <v>1</v>
      </c>
      <c r="D115">
        <v>4</v>
      </c>
      <c r="E115">
        <v>8</v>
      </c>
      <c r="F115">
        <v>21</v>
      </c>
      <c r="G115">
        <v>49</v>
      </c>
      <c r="H115">
        <v>7</v>
      </c>
      <c r="I115">
        <v>10</v>
      </c>
      <c r="J115">
        <v>13</v>
      </c>
      <c r="K115">
        <v>7</v>
      </c>
      <c r="L115">
        <v>7</v>
      </c>
      <c r="M115">
        <v>2</v>
      </c>
      <c r="N115">
        <v>3</v>
      </c>
      <c r="O115" t="s">
        <v>296</v>
      </c>
      <c r="P115" t="s">
        <v>445</v>
      </c>
      <c r="Q115">
        <v>40</v>
      </c>
      <c r="R115">
        <v>9</v>
      </c>
    </row>
    <row r="116" spans="1:18" x14ac:dyDescent="0.25">
      <c r="A116">
        <v>114</v>
      </c>
      <c r="B116" t="s">
        <v>216</v>
      </c>
      <c r="C116">
        <v>1</v>
      </c>
      <c r="D116">
        <v>4</v>
      </c>
      <c r="E116">
        <v>9</v>
      </c>
      <c r="F116">
        <v>20</v>
      </c>
      <c r="G116">
        <v>49</v>
      </c>
      <c r="H116">
        <v>7</v>
      </c>
      <c r="I116">
        <v>10</v>
      </c>
      <c r="J116">
        <v>13</v>
      </c>
      <c r="K116">
        <v>7</v>
      </c>
      <c r="L116">
        <v>7</v>
      </c>
      <c r="M116">
        <v>2</v>
      </c>
      <c r="N116">
        <v>3</v>
      </c>
      <c r="O116" t="s">
        <v>296</v>
      </c>
      <c r="P116" t="s">
        <v>446</v>
      </c>
      <c r="Q116">
        <v>40</v>
      </c>
      <c r="R116">
        <v>9</v>
      </c>
    </row>
    <row r="117" spans="1:18" x14ac:dyDescent="0.25">
      <c r="A117">
        <v>115</v>
      </c>
      <c r="B117" t="s">
        <v>217</v>
      </c>
      <c r="C117">
        <v>1</v>
      </c>
      <c r="D117">
        <v>4</v>
      </c>
      <c r="E117">
        <v>8</v>
      </c>
      <c r="F117">
        <v>20</v>
      </c>
      <c r="G117">
        <v>46</v>
      </c>
      <c r="H117">
        <v>6</v>
      </c>
      <c r="I117">
        <v>10</v>
      </c>
      <c r="J117">
        <v>12</v>
      </c>
      <c r="K117">
        <v>7</v>
      </c>
      <c r="L117">
        <v>7</v>
      </c>
      <c r="M117">
        <v>2</v>
      </c>
      <c r="N117">
        <v>2</v>
      </c>
      <c r="O117" t="s">
        <v>294</v>
      </c>
      <c r="P117" t="s">
        <v>447</v>
      </c>
      <c r="Q117">
        <v>37</v>
      </c>
      <c r="R117">
        <v>9</v>
      </c>
    </row>
    <row r="118" spans="1:18" x14ac:dyDescent="0.25">
      <c r="A118">
        <v>116</v>
      </c>
      <c r="B118" t="s">
        <v>218</v>
      </c>
      <c r="C118">
        <v>1</v>
      </c>
      <c r="D118">
        <v>3</v>
      </c>
      <c r="E118">
        <v>10</v>
      </c>
      <c r="F118">
        <v>23</v>
      </c>
      <c r="G118">
        <v>52</v>
      </c>
      <c r="H118">
        <v>7</v>
      </c>
      <c r="I118">
        <v>11</v>
      </c>
      <c r="J118">
        <v>13</v>
      </c>
      <c r="K118">
        <v>7</v>
      </c>
      <c r="L118">
        <v>8</v>
      </c>
      <c r="M118">
        <v>3</v>
      </c>
      <c r="N118">
        <v>3</v>
      </c>
      <c r="O118" t="s">
        <v>293</v>
      </c>
      <c r="P118" t="s">
        <v>448</v>
      </c>
      <c r="Q118">
        <v>42</v>
      </c>
      <c r="R118">
        <v>10</v>
      </c>
    </row>
    <row r="119" spans="1:18" x14ac:dyDescent="0.25">
      <c r="A119">
        <v>117</v>
      </c>
      <c r="B119" t="s">
        <v>219</v>
      </c>
      <c r="C119">
        <v>1</v>
      </c>
      <c r="D119">
        <v>3</v>
      </c>
      <c r="E119">
        <v>10</v>
      </c>
      <c r="F119">
        <v>26</v>
      </c>
      <c r="G119">
        <v>55</v>
      </c>
      <c r="H119">
        <v>8</v>
      </c>
      <c r="I119">
        <v>11</v>
      </c>
      <c r="J119">
        <v>13</v>
      </c>
      <c r="K119">
        <v>8</v>
      </c>
      <c r="L119">
        <v>9</v>
      </c>
      <c r="M119">
        <v>3</v>
      </c>
      <c r="N119">
        <v>3</v>
      </c>
      <c r="O119" t="s">
        <v>297</v>
      </c>
      <c r="P119" t="s">
        <v>449</v>
      </c>
      <c r="Q119">
        <v>44</v>
      </c>
      <c r="R119">
        <v>11</v>
      </c>
    </row>
    <row r="120" spans="1:18" x14ac:dyDescent="0.25">
      <c r="A120">
        <v>118</v>
      </c>
      <c r="B120" t="s">
        <v>220</v>
      </c>
      <c r="C120">
        <v>1</v>
      </c>
      <c r="D120">
        <v>3</v>
      </c>
      <c r="E120">
        <v>10</v>
      </c>
      <c r="F120">
        <v>23</v>
      </c>
      <c r="G120">
        <v>52</v>
      </c>
      <c r="H120">
        <v>7</v>
      </c>
      <c r="I120">
        <v>11</v>
      </c>
      <c r="J120">
        <v>13</v>
      </c>
      <c r="K120">
        <v>7</v>
      </c>
      <c r="L120">
        <v>8</v>
      </c>
      <c r="M120">
        <v>3</v>
      </c>
      <c r="N120">
        <v>3</v>
      </c>
      <c r="O120" t="s">
        <v>293</v>
      </c>
      <c r="P120" t="s">
        <v>450</v>
      </c>
      <c r="Q120">
        <v>42</v>
      </c>
      <c r="R120">
        <v>10</v>
      </c>
    </row>
    <row r="121" spans="1:18" x14ac:dyDescent="0.25">
      <c r="A121">
        <v>119</v>
      </c>
      <c r="B121" t="s">
        <v>221</v>
      </c>
      <c r="C121">
        <v>1</v>
      </c>
      <c r="D121">
        <v>3</v>
      </c>
      <c r="E121">
        <v>10</v>
      </c>
      <c r="F121">
        <v>19</v>
      </c>
      <c r="G121">
        <v>46</v>
      </c>
      <c r="H121">
        <v>6</v>
      </c>
      <c r="I121">
        <v>10</v>
      </c>
      <c r="J121">
        <v>12</v>
      </c>
      <c r="K121">
        <v>7</v>
      </c>
      <c r="L121">
        <v>7</v>
      </c>
      <c r="M121">
        <v>2</v>
      </c>
      <c r="N121">
        <v>2</v>
      </c>
      <c r="O121" t="s">
        <v>294</v>
      </c>
      <c r="P121" t="s">
        <v>451</v>
      </c>
      <c r="Q121">
        <v>37</v>
      </c>
      <c r="R121">
        <v>9</v>
      </c>
    </row>
    <row r="122" spans="1:18" x14ac:dyDescent="0.25">
      <c r="A122">
        <v>120</v>
      </c>
      <c r="B122" t="s">
        <v>222</v>
      </c>
      <c r="C122">
        <v>1</v>
      </c>
      <c r="D122">
        <v>3</v>
      </c>
      <c r="E122">
        <v>10</v>
      </c>
      <c r="F122">
        <v>20</v>
      </c>
      <c r="G122">
        <v>46</v>
      </c>
      <c r="H122">
        <v>6</v>
      </c>
      <c r="I122">
        <v>10</v>
      </c>
      <c r="J122">
        <v>12</v>
      </c>
      <c r="K122">
        <v>7</v>
      </c>
      <c r="L122">
        <v>7</v>
      </c>
      <c r="M122">
        <v>2</v>
      </c>
      <c r="N122">
        <v>2</v>
      </c>
      <c r="O122" t="s">
        <v>294</v>
      </c>
      <c r="P122" t="s">
        <v>452</v>
      </c>
      <c r="Q122">
        <v>37</v>
      </c>
      <c r="R122">
        <v>9</v>
      </c>
    </row>
    <row r="123" spans="1:18" x14ac:dyDescent="0.25">
      <c r="A123">
        <v>121</v>
      </c>
      <c r="B123" t="s">
        <v>223</v>
      </c>
      <c r="C123">
        <v>1</v>
      </c>
      <c r="D123">
        <v>3</v>
      </c>
      <c r="E123">
        <v>9</v>
      </c>
      <c r="F123">
        <v>18</v>
      </c>
      <c r="G123">
        <v>43</v>
      </c>
      <c r="H123">
        <v>6</v>
      </c>
      <c r="I123">
        <v>9</v>
      </c>
      <c r="J123">
        <v>12</v>
      </c>
      <c r="K123">
        <v>6</v>
      </c>
      <c r="L123">
        <v>6</v>
      </c>
      <c r="M123">
        <v>2</v>
      </c>
      <c r="N123">
        <v>2</v>
      </c>
      <c r="O123" t="s">
        <v>295</v>
      </c>
      <c r="P123" t="s">
        <v>453</v>
      </c>
      <c r="Q123">
        <v>35</v>
      </c>
      <c r="R123">
        <v>8</v>
      </c>
    </row>
    <row r="124" spans="1:18" x14ac:dyDescent="0.25">
      <c r="A124">
        <v>122</v>
      </c>
      <c r="B124" t="s">
        <v>224</v>
      </c>
      <c r="C124">
        <v>1</v>
      </c>
      <c r="D124">
        <v>3</v>
      </c>
      <c r="E124">
        <v>10</v>
      </c>
      <c r="F124">
        <v>22</v>
      </c>
      <c r="G124">
        <v>55</v>
      </c>
      <c r="H124">
        <v>8</v>
      </c>
      <c r="I124">
        <v>11</v>
      </c>
      <c r="J124">
        <v>13</v>
      </c>
      <c r="K124">
        <v>8</v>
      </c>
      <c r="L124">
        <v>9</v>
      </c>
      <c r="M124">
        <v>3</v>
      </c>
      <c r="N124">
        <v>3</v>
      </c>
      <c r="O124" t="s">
        <v>297</v>
      </c>
      <c r="P124" t="s">
        <v>454</v>
      </c>
      <c r="Q124">
        <v>44</v>
      </c>
      <c r="R124">
        <v>11</v>
      </c>
    </row>
    <row r="125" spans="1:18" x14ac:dyDescent="0.25">
      <c r="A125">
        <v>123</v>
      </c>
      <c r="B125" t="s">
        <v>225</v>
      </c>
      <c r="C125">
        <v>1</v>
      </c>
      <c r="D125">
        <v>3</v>
      </c>
      <c r="E125">
        <v>10</v>
      </c>
      <c r="F125">
        <v>21</v>
      </c>
      <c r="G125">
        <v>49</v>
      </c>
      <c r="H125">
        <v>7</v>
      </c>
      <c r="I125">
        <v>10</v>
      </c>
      <c r="J125">
        <v>13</v>
      </c>
      <c r="K125">
        <v>7</v>
      </c>
      <c r="L125">
        <v>7</v>
      </c>
      <c r="M125">
        <v>2</v>
      </c>
      <c r="N125">
        <v>3</v>
      </c>
      <c r="O125" t="s">
        <v>296</v>
      </c>
      <c r="P125" t="s">
        <v>455</v>
      </c>
      <c r="Q125">
        <v>40</v>
      </c>
      <c r="R125">
        <v>9</v>
      </c>
    </row>
    <row r="126" spans="1:18" x14ac:dyDescent="0.25">
      <c r="A126">
        <v>124</v>
      </c>
      <c r="B126" t="s">
        <v>226</v>
      </c>
      <c r="C126">
        <v>1</v>
      </c>
      <c r="D126">
        <v>3</v>
      </c>
      <c r="E126">
        <v>10</v>
      </c>
      <c r="F126">
        <v>21</v>
      </c>
      <c r="G126">
        <v>52</v>
      </c>
      <c r="H126">
        <v>7</v>
      </c>
      <c r="I126">
        <v>11</v>
      </c>
      <c r="J126">
        <v>13</v>
      </c>
      <c r="K126">
        <v>7</v>
      </c>
      <c r="L126">
        <v>8</v>
      </c>
      <c r="M126">
        <v>3</v>
      </c>
      <c r="N126">
        <v>3</v>
      </c>
      <c r="O126" t="s">
        <v>293</v>
      </c>
      <c r="P126" t="s">
        <v>456</v>
      </c>
      <c r="Q126">
        <v>42</v>
      </c>
      <c r="R126">
        <v>10</v>
      </c>
    </row>
    <row r="127" spans="1:18" x14ac:dyDescent="0.25">
      <c r="A127">
        <v>125</v>
      </c>
      <c r="B127" t="s">
        <v>227</v>
      </c>
      <c r="C127">
        <v>1</v>
      </c>
      <c r="D127">
        <v>3</v>
      </c>
      <c r="E127">
        <v>10</v>
      </c>
      <c r="F127">
        <v>21</v>
      </c>
      <c r="G127">
        <v>49</v>
      </c>
      <c r="H127">
        <v>7</v>
      </c>
      <c r="I127">
        <v>10</v>
      </c>
      <c r="J127">
        <v>13</v>
      </c>
      <c r="K127">
        <v>7</v>
      </c>
      <c r="L127">
        <v>7</v>
      </c>
      <c r="M127">
        <v>2</v>
      </c>
      <c r="N127">
        <v>3</v>
      </c>
      <c r="O127" t="s">
        <v>296</v>
      </c>
      <c r="P127" t="s">
        <v>457</v>
      </c>
      <c r="Q127">
        <v>40</v>
      </c>
      <c r="R127">
        <v>9</v>
      </c>
    </row>
    <row r="128" spans="1:18" x14ac:dyDescent="0.25">
      <c r="A128">
        <v>126</v>
      </c>
      <c r="B128" t="s">
        <v>228</v>
      </c>
      <c r="C128">
        <v>1</v>
      </c>
      <c r="D128">
        <v>3</v>
      </c>
      <c r="E128">
        <v>10</v>
      </c>
      <c r="F128">
        <v>20</v>
      </c>
      <c r="G128">
        <v>46</v>
      </c>
      <c r="H128">
        <v>6</v>
      </c>
      <c r="I128">
        <v>10</v>
      </c>
      <c r="J128">
        <v>12</v>
      </c>
      <c r="K128">
        <v>7</v>
      </c>
      <c r="L128">
        <v>7</v>
      </c>
      <c r="M128">
        <v>2</v>
      </c>
      <c r="N128">
        <v>2</v>
      </c>
      <c r="O128" t="s">
        <v>294</v>
      </c>
      <c r="P128" t="s">
        <v>458</v>
      </c>
      <c r="Q128">
        <v>37</v>
      </c>
      <c r="R128">
        <v>9</v>
      </c>
    </row>
    <row r="129" spans="1:18" x14ac:dyDescent="0.25">
      <c r="A129">
        <v>127</v>
      </c>
      <c r="B129" t="s">
        <v>229</v>
      </c>
      <c r="C129">
        <v>1</v>
      </c>
      <c r="D129">
        <v>3</v>
      </c>
      <c r="E129">
        <v>10</v>
      </c>
      <c r="F129">
        <v>20</v>
      </c>
      <c r="G129">
        <v>49</v>
      </c>
      <c r="H129">
        <v>7</v>
      </c>
      <c r="I129">
        <v>10</v>
      </c>
      <c r="J129">
        <v>13</v>
      </c>
      <c r="K129">
        <v>7</v>
      </c>
      <c r="L129">
        <v>7</v>
      </c>
      <c r="M129">
        <v>2</v>
      </c>
      <c r="N129">
        <v>3</v>
      </c>
      <c r="O129" t="s">
        <v>296</v>
      </c>
      <c r="P129" t="s">
        <v>459</v>
      </c>
      <c r="Q129">
        <v>40</v>
      </c>
      <c r="R129">
        <v>9</v>
      </c>
    </row>
    <row r="130" spans="1:18" x14ac:dyDescent="0.25">
      <c r="A130">
        <v>128</v>
      </c>
      <c r="B130" t="s">
        <v>230</v>
      </c>
      <c r="C130">
        <v>1</v>
      </c>
      <c r="D130">
        <v>3</v>
      </c>
      <c r="E130">
        <v>9</v>
      </c>
      <c r="F130">
        <v>19</v>
      </c>
      <c r="G130">
        <v>43</v>
      </c>
      <c r="H130">
        <v>6</v>
      </c>
      <c r="I130">
        <v>9</v>
      </c>
      <c r="J130">
        <v>12</v>
      </c>
      <c r="K130">
        <v>6</v>
      </c>
      <c r="L130">
        <v>6</v>
      </c>
      <c r="M130">
        <v>2</v>
      </c>
      <c r="N130">
        <v>2</v>
      </c>
      <c r="O130" t="s">
        <v>295</v>
      </c>
      <c r="P130" t="s">
        <v>460</v>
      </c>
      <c r="Q130">
        <v>35</v>
      </c>
      <c r="R130">
        <v>8</v>
      </c>
    </row>
    <row r="131" spans="1:18" x14ac:dyDescent="0.25">
      <c r="A131">
        <v>129</v>
      </c>
      <c r="B131" t="s">
        <v>231</v>
      </c>
      <c r="C131">
        <v>1</v>
      </c>
      <c r="D131">
        <v>3</v>
      </c>
      <c r="E131">
        <v>10</v>
      </c>
      <c r="F131">
        <v>20</v>
      </c>
      <c r="G131">
        <v>46</v>
      </c>
      <c r="H131">
        <v>6</v>
      </c>
      <c r="I131">
        <v>10</v>
      </c>
      <c r="J131">
        <v>12</v>
      </c>
      <c r="K131">
        <v>7</v>
      </c>
      <c r="L131">
        <v>7</v>
      </c>
      <c r="M131">
        <v>2</v>
      </c>
      <c r="N131">
        <v>2</v>
      </c>
      <c r="O131" t="s">
        <v>294</v>
      </c>
      <c r="P131" t="s">
        <v>461</v>
      </c>
      <c r="Q131">
        <v>37</v>
      </c>
      <c r="R131">
        <v>9</v>
      </c>
    </row>
    <row r="132" spans="1:18" x14ac:dyDescent="0.25">
      <c r="A132">
        <v>130</v>
      </c>
      <c r="B132" t="s">
        <v>232</v>
      </c>
      <c r="C132">
        <v>1</v>
      </c>
      <c r="D132">
        <v>3</v>
      </c>
      <c r="E132">
        <v>10</v>
      </c>
      <c r="F132">
        <v>19</v>
      </c>
      <c r="G132">
        <v>43</v>
      </c>
      <c r="H132">
        <v>6</v>
      </c>
      <c r="I132">
        <v>9</v>
      </c>
      <c r="J132">
        <v>12</v>
      </c>
      <c r="K132">
        <v>6</v>
      </c>
      <c r="L132">
        <v>6</v>
      </c>
      <c r="M132">
        <v>2</v>
      </c>
      <c r="N132">
        <v>2</v>
      </c>
      <c r="O132" t="s">
        <v>295</v>
      </c>
      <c r="P132" t="s">
        <v>462</v>
      </c>
      <c r="Q132">
        <v>35</v>
      </c>
      <c r="R132">
        <v>8</v>
      </c>
    </row>
    <row r="133" spans="1:18" x14ac:dyDescent="0.25">
      <c r="A133">
        <v>131</v>
      </c>
      <c r="B133" t="s">
        <v>233</v>
      </c>
      <c r="C133">
        <v>1</v>
      </c>
      <c r="D133">
        <v>3</v>
      </c>
      <c r="E133">
        <v>10</v>
      </c>
      <c r="F133">
        <v>22</v>
      </c>
      <c r="G133">
        <v>52</v>
      </c>
      <c r="H133">
        <v>7</v>
      </c>
      <c r="I133">
        <v>11</v>
      </c>
      <c r="J133">
        <v>13</v>
      </c>
      <c r="K133">
        <v>7</v>
      </c>
      <c r="L133">
        <v>8</v>
      </c>
      <c r="M133">
        <v>3</v>
      </c>
      <c r="N133">
        <v>3</v>
      </c>
      <c r="O133" t="s">
        <v>293</v>
      </c>
      <c r="P133" t="s">
        <v>463</v>
      </c>
      <c r="Q133">
        <v>42</v>
      </c>
      <c r="R133">
        <v>10</v>
      </c>
    </row>
    <row r="134" spans="1:18" x14ac:dyDescent="0.25">
      <c r="A134">
        <v>132</v>
      </c>
      <c r="B134" t="s">
        <v>234</v>
      </c>
      <c r="C134">
        <v>1</v>
      </c>
      <c r="D134">
        <v>3</v>
      </c>
      <c r="E134">
        <v>10</v>
      </c>
      <c r="F134">
        <v>22</v>
      </c>
      <c r="G134">
        <v>49</v>
      </c>
      <c r="H134">
        <v>7</v>
      </c>
      <c r="I134">
        <v>10</v>
      </c>
      <c r="J134">
        <v>13</v>
      </c>
      <c r="K134">
        <v>7</v>
      </c>
      <c r="L134">
        <v>7</v>
      </c>
      <c r="M134">
        <v>2</v>
      </c>
      <c r="N134">
        <v>3</v>
      </c>
      <c r="O134" t="s">
        <v>296</v>
      </c>
      <c r="P134" t="s">
        <v>464</v>
      </c>
      <c r="Q134">
        <v>40</v>
      </c>
      <c r="R134">
        <v>9</v>
      </c>
    </row>
    <row r="135" spans="1:18" x14ac:dyDescent="0.25">
      <c r="A135">
        <v>133</v>
      </c>
      <c r="B135" t="s">
        <v>235</v>
      </c>
      <c r="C135">
        <v>1</v>
      </c>
      <c r="D135">
        <v>3</v>
      </c>
      <c r="E135">
        <v>9</v>
      </c>
      <c r="F135">
        <v>20</v>
      </c>
      <c r="G135">
        <v>43</v>
      </c>
      <c r="H135">
        <v>6</v>
      </c>
      <c r="I135">
        <v>9</v>
      </c>
      <c r="J135">
        <v>12</v>
      </c>
      <c r="K135">
        <v>6</v>
      </c>
      <c r="L135">
        <v>6</v>
      </c>
      <c r="M135">
        <v>2</v>
      </c>
      <c r="N135">
        <v>2</v>
      </c>
      <c r="O135" t="s">
        <v>295</v>
      </c>
      <c r="P135" t="s">
        <v>465</v>
      </c>
      <c r="Q135">
        <v>35</v>
      </c>
      <c r="R135">
        <v>8</v>
      </c>
    </row>
    <row r="136" spans="1:18" x14ac:dyDescent="0.25">
      <c r="A136">
        <v>134</v>
      </c>
      <c r="B136" t="s">
        <v>236</v>
      </c>
      <c r="C136">
        <v>1</v>
      </c>
      <c r="D136">
        <v>3</v>
      </c>
      <c r="E136">
        <v>10</v>
      </c>
      <c r="F136">
        <v>24</v>
      </c>
      <c r="G136">
        <v>52</v>
      </c>
      <c r="H136">
        <v>7</v>
      </c>
      <c r="I136">
        <v>11</v>
      </c>
      <c r="J136">
        <v>13</v>
      </c>
      <c r="K136">
        <v>7</v>
      </c>
      <c r="L136">
        <v>8</v>
      </c>
      <c r="M136">
        <v>3</v>
      </c>
      <c r="N136">
        <v>3</v>
      </c>
      <c r="O136" t="s">
        <v>293</v>
      </c>
      <c r="P136" t="s">
        <v>466</v>
      </c>
      <c r="Q136">
        <v>42</v>
      </c>
      <c r="R136">
        <v>10</v>
      </c>
    </row>
    <row r="137" spans="1:18" x14ac:dyDescent="0.25">
      <c r="A137">
        <v>135</v>
      </c>
      <c r="B137" t="s">
        <v>237</v>
      </c>
      <c r="C137">
        <v>1</v>
      </c>
      <c r="D137">
        <v>3</v>
      </c>
      <c r="E137">
        <v>10</v>
      </c>
      <c r="F137">
        <v>21</v>
      </c>
      <c r="G137">
        <v>49</v>
      </c>
      <c r="H137">
        <v>7</v>
      </c>
      <c r="I137">
        <v>10</v>
      </c>
      <c r="J137">
        <v>13</v>
      </c>
      <c r="K137">
        <v>7</v>
      </c>
      <c r="L137">
        <v>7</v>
      </c>
      <c r="M137">
        <v>2</v>
      </c>
      <c r="N137">
        <v>3</v>
      </c>
      <c r="O137" t="s">
        <v>296</v>
      </c>
      <c r="P137" t="s">
        <v>467</v>
      </c>
      <c r="Q137">
        <v>40</v>
      </c>
      <c r="R137">
        <v>9</v>
      </c>
    </row>
    <row r="138" spans="1:18" x14ac:dyDescent="0.25">
      <c r="A138">
        <v>136</v>
      </c>
      <c r="B138" t="s">
        <v>238</v>
      </c>
      <c r="C138">
        <v>1</v>
      </c>
      <c r="D138">
        <v>3</v>
      </c>
      <c r="E138">
        <v>10</v>
      </c>
      <c r="F138">
        <v>23</v>
      </c>
      <c r="G138">
        <v>52</v>
      </c>
      <c r="H138">
        <v>7</v>
      </c>
      <c r="I138">
        <v>11</v>
      </c>
      <c r="J138">
        <v>13</v>
      </c>
      <c r="K138">
        <v>7</v>
      </c>
      <c r="L138">
        <v>8</v>
      </c>
      <c r="M138">
        <v>3</v>
      </c>
      <c r="N138">
        <v>3</v>
      </c>
      <c r="O138" t="s">
        <v>293</v>
      </c>
      <c r="P138" t="s">
        <v>468</v>
      </c>
      <c r="Q138">
        <v>42</v>
      </c>
      <c r="R138">
        <v>10</v>
      </c>
    </row>
    <row r="139" spans="1:18" x14ac:dyDescent="0.25">
      <c r="A139">
        <v>137</v>
      </c>
      <c r="B139" t="s">
        <v>239</v>
      </c>
      <c r="C139">
        <v>1</v>
      </c>
      <c r="D139">
        <v>3</v>
      </c>
      <c r="E139">
        <v>10</v>
      </c>
      <c r="F139">
        <v>24</v>
      </c>
      <c r="G139">
        <v>52</v>
      </c>
      <c r="H139">
        <v>7</v>
      </c>
      <c r="I139">
        <v>11</v>
      </c>
      <c r="J139">
        <v>13</v>
      </c>
      <c r="K139">
        <v>7</v>
      </c>
      <c r="L139">
        <v>8</v>
      </c>
      <c r="M139">
        <v>3</v>
      </c>
      <c r="N139">
        <v>3</v>
      </c>
      <c r="O139" t="s">
        <v>293</v>
      </c>
      <c r="P139" t="s">
        <v>469</v>
      </c>
      <c r="Q139">
        <v>42</v>
      </c>
      <c r="R139">
        <v>10</v>
      </c>
    </row>
    <row r="140" spans="1:18" x14ac:dyDescent="0.25">
      <c r="A140">
        <v>138</v>
      </c>
      <c r="B140" t="s">
        <v>240</v>
      </c>
      <c r="C140">
        <v>1</v>
      </c>
      <c r="D140">
        <v>3</v>
      </c>
      <c r="E140">
        <v>10</v>
      </c>
      <c r="F140">
        <v>22</v>
      </c>
      <c r="G140">
        <v>52</v>
      </c>
      <c r="H140">
        <v>7</v>
      </c>
      <c r="I140">
        <v>11</v>
      </c>
      <c r="J140">
        <v>13</v>
      </c>
      <c r="K140">
        <v>7</v>
      </c>
      <c r="L140">
        <v>8</v>
      </c>
      <c r="M140">
        <v>3</v>
      </c>
      <c r="N140">
        <v>3</v>
      </c>
      <c r="O140" t="s">
        <v>293</v>
      </c>
      <c r="P140" t="s">
        <v>470</v>
      </c>
      <c r="Q140">
        <v>42</v>
      </c>
      <c r="R140">
        <v>10</v>
      </c>
    </row>
    <row r="141" spans="1:18" x14ac:dyDescent="0.25">
      <c r="A141">
        <v>139</v>
      </c>
      <c r="B141" t="s">
        <v>241</v>
      </c>
      <c r="C141">
        <v>1</v>
      </c>
      <c r="D141">
        <v>3</v>
      </c>
      <c r="E141">
        <v>10</v>
      </c>
      <c r="F141">
        <v>24</v>
      </c>
      <c r="G141">
        <v>52</v>
      </c>
      <c r="H141">
        <v>7</v>
      </c>
      <c r="I141">
        <v>11</v>
      </c>
      <c r="J141">
        <v>13</v>
      </c>
      <c r="K141">
        <v>7</v>
      </c>
      <c r="L141">
        <v>8</v>
      </c>
      <c r="M141">
        <v>3</v>
      </c>
      <c r="N141">
        <v>3</v>
      </c>
      <c r="O141" t="s">
        <v>293</v>
      </c>
      <c r="P141" t="s">
        <v>471</v>
      </c>
      <c r="Q141">
        <v>42</v>
      </c>
      <c r="R141">
        <v>10</v>
      </c>
    </row>
    <row r="142" spans="1:18" x14ac:dyDescent="0.25">
      <c r="A142">
        <v>140</v>
      </c>
      <c r="B142" t="s">
        <v>242</v>
      </c>
      <c r="C142">
        <v>1</v>
      </c>
      <c r="D142">
        <v>3</v>
      </c>
      <c r="E142">
        <v>10</v>
      </c>
      <c r="F142">
        <v>21</v>
      </c>
      <c r="G142">
        <v>52</v>
      </c>
      <c r="H142">
        <v>7</v>
      </c>
      <c r="I142">
        <v>11</v>
      </c>
      <c r="J142">
        <v>13</v>
      </c>
      <c r="K142">
        <v>7</v>
      </c>
      <c r="L142">
        <v>8</v>
      </c>
      <c r="M142">
        <v>3</v>
      </c>
      <c r="N142">
        <v>3</v>
      </c>
      <c r="O142" t="s">
        <v>293</v>
      </c>
      <c r="P142" t="s">
        <v>472</v>
      </c>
      <c r="Q142">
        <v>42</v>
      </c>
      <c r="R142">
        <v>10</v>
      </c>
    </row>
    <row r="143" spans="1:18" x14ac:dyDescent="0.25">
      <c r="A143">
        <v>141</v>
      </c>
      <c r="B143" t="s">
        <v>243</v>
      </c>
      <c r="C143">
        <v>1</v>
      </c>
      <c r="D143">
        <v>3</v>
      </c>
      <c r="E143">
        <v>10</v>
      </c>
      <c r="F143">
        <v>20</v>
      </c>
      <c r="G143">
        <v>46</v>
      </c>
      <c r="H143">
        <v>6</v>
      </c>
      <c r="I143">
        <v>10</v>
      </c>
      <c r="J143">
        <v>12</v>
      </c>
      <c r="K143">
        <v>7</v>
      </c>
      <c r="L143">
        <v>7</v>
      </c>
      <c r="M143">
        <v>2</v>
      </c>
      <c r="N143">
        <v>2</v>
      </c>
      <c r="O143" t="s">
        <v>294</v>
      </c>
      <c r="P143" t="s">
        <v>473</v>
      </c>
      <c r="Q143">
        <v>37</v>
      </c>
      <c r="R143">
        <v>9</v>
      </c>
    </row>
    <row r="144" spans="1:18" x14ac:dyDescent="0.25">
      <c r="A144">
        <v>142</v>
      </c>
      <c r="B144" t="s">
        <v>244</v>
      </c>
      <c r="C144">
        <v>1</v>
      </c>
      <c r="D144">
        <v>3</v>
      </c>
      <c r="E144">
        <v>10</v>
      </c>
      <c r="F144">
        <v>22</v>
      </c>
      <c r="G144">
        <v>46</v>
      </c>
      <c r="H144">
        <v>6</v>
      </c>
      <c r="I144">
        <v>10</v>
      </c>
      <c r="J144">
        <v>12</v>
      </c>
      <c r="K144">
        <v>7</v>
      </c>
      <c r="L144">
        <v>7</v>
      </c>
      <c r="M144">
        <v>2</v>
      </c>
      <c r="N144">
        <v>2</v>
      </c>
      <c r="O144" t="s">
        <v>294</v>
      </c>
      <c r="P144" t="s">
        <v>474</v>
      </c>
      <c r="Q144">
        <v>37</v>
      </c>
      <c r="R144">
        <v>9</v>
      </c>
    </row>
    <row r="145" spans="1:18" x14ac:dyDescent="0.25">
      <c r="A145">
        <v>143</v>
      </c>
      <c r="B145" t="s">
        <v>245</v>
      </c>
      <c r="C145">
        <v>1</v>
      </c>
      <c r="D145">
        <v>3</v>
      </c>
      <c r="E145">
        <v>10</v>
      </c>
      <c r="F145">
        <v>24</v>
      </c>
      <c r="G145">
        <v>55</v>
      </c>
      <c r="H145">
        <v>8</v>
      </c>
      <c r="I145">
        <v>11</v>
      </c>
      <c r="J145">
        <v>13</v>
      </c>
      <c r="K145">
        <v>8</v>
      </c>
      <c r="L145">
        <v>9</v>
      </c>
      <c r="M145">
        <v>3</v>
      </c>
      <c r="N145">
        <v>3</v>
      </c>
      <c r="O145" t="s">
        <v>297</v>
      </c>
      <c r="P145" t="s">
        <v>475</v>
      </c>
      <c r="Q145">
        <v>44</v>
      </c>
      <c r="R145">
        <v>11</v>
      </c>
    </row>
    <row r="146" spans="1:18" x14ac:dyDescent="0.25">
      <c r="A146">
        <v>144</v>
      </c>
      <c r="B146" t="s">
        <v>246</v>
      </c>
      <c r="C146">
        <v>1</v>
      </c>
      <c r="D146">
        <v>3</v>
      </c>
      <c r="E146">
        <v>10</v>
      </c>
      <c r="F146">
        <v>22</v>
      </c>
      <c r="G146">
        <v>52</v>
      </c>
      <c r="H146">
        <v>7</v>
      </c>
      <c r="I146">
        <v>11</v>
      </c>
      <c r="J146">
        <v>13</v>
      </c>
      <c r="K146">
        <v>7</v>
      </c>
      <c r="L146">
        <v>8</v>
      </c>
      <c r="M146">
        <v>3</v>
      </c>
      <c r="N146">
        <v>3</v>
      </c>
      <c r="O146" t="s">
        <v>293</v>
      </c>
      <c r="P146" t="s">
        <v>476</v>
      </c>
      <c r="Q146">
        <v>42</v>
      </c>
      <c r="R146">
        <v>10</v>
      </c>
    </row>
    <row r="147" spans="1:18" x14ac:dyDescent="0.25">
      <c r="A147">
        <v>145</v>
      </c>
      <c r="B147" t="s">
        <v>247</v>
      </c>
      <c r="C147">
        <v>1</v>
      </c>
      <c r="D147">
        <v>3</v>
      </c>
      <c r="E147">
        <v>9</v>
      </c>
      <c r="F147">
        <v>20</v>
      </c>
      <c r="G147">
        <v>46</v>
      </c>
      <c r="H147">
        <v>6</v>
      </c>
      <c r="I147">
        <v>10</v>
      </c>
      <c r="J147">
        <v>12</v>
      </c>
      <c r="K147">
        <v>7</v>
      </c>
      <c r="L147">
        <v>7</v>
      </c>
      <c r="M147">
        <v>2</v>
      </c>
      <c r="N147">
        <v>2</v>
      </c>
      <c r="O147" t="s">
        <v>294</v>
      </c>
      <c r="P147" t="s">
        <v>477</v>
      </c>
      <c r="Q147">
        <v>37</v>
      </c>
      <c r="R147">
        <v>9</v>
      </c>
    </row>
    <row r="148" spans="1:18" x14ac:dyDescent="0.25">
      <c r="A148">
        <v>146</v>
      </c>
      <c r="B148" t="s">
        <v>248</v>
      </c>
      <c r="C148">
        <v>1</v>
      </c>
      <c r="D148">
        <v>3</v>
      </c>
      <c r="E148">
        <v>9</v>
      </c>
      <c r="F148">
        <v>18</v>
      </c>
      <c r="G148">
        <v>43</v>
      </c>
      <c r="H148">
        <v>6</v>
      </c>
      <c r="I148">
        <v>9</v>
      </c>
      <c r="J148">
        <v>12</v>
      </c>
      <c r="K148">
        <v>6</v>
      </c>
      <c r="L148">
        <v>6</v>
      </c>
      <c r="M148">
        <v>2</v>
      </c>
      <c r="N148">
        <v>2</v>
      </c>
      <c r="O148" t="s">
        <v>295</v>
      </c>
      <c r="P148" t="s">
        <v>478</v>
      </c>
      <c r="Q148">
        <v>35</v>
      </c>
      <c r="R148">
        <v>8</v>
      </c>
    </row>
    <row r="149" spans="1:18" x14ac:dyDescent="0.25">
      <c r="A149">
        <v>147</v>
      </c>
      <c r="B149" t="s">
        <v>249</v>
      </c>
      <c r="C149">
        <v>1</v>
      </c>
      <c r="D149">
        <v>3</v>
      </c>
      <c r="E149">
        <v>9</v>
      </c>
      <c r="F149">
        <v>18</v>
      </c>
      <c r="G149">
        <v>46</v>
      </c>
      <c r="H149">
        <v>6</v>
      </c>
      <c r="I149">
        <v>10</v>
      </c>
      <c r="J149">
        <v>12</v>
      </c>
      <c r="K149">
        <v>7</v>
      </c>
      <c r="L149">
        <v>7</v>
      </c>
      <c r="M149">
        <v>2</v>
      </c>
      <c r="N149">
        <v>2</v>
      </c>
      <c r="O149" t="s">
        <v>294</v>
      </c>
      <c r="P149" t="s">
        <v>479</v>
      </c>
      <c r="Q149">
        <v>37</v>
      </c>
      <c r="R149">
        <v>9</v>
      </c>
    </row>
    <row r="150" spans="1:18" x14ac:dyDescent="0.25">
      <c r="A150">
        <v>148</v>
      </c>
      <c r="B150" t="s">
        <v>250</v>
      </c>
      <c r="C150">
        <v>1</v>
      </c>
      <c r="D150">
        <v>3</v>
      </c>
      <c r="E150">
        <v>9</v>
      </c>
      <c r="F150">
        <v>20</v>
      </c>
      <c r="G150">
        <v>49</v>
      </c>
      <c r="H150">
        <v>7</v>
      </c>
      <c r="I150">
        <v>10</v>
      </c>
      <c r="J150">
        <v>13</v>
      </c>
      <c r="K150">
        <v>7</v>
      </c>
      <c r="L150">
        <v>7</v>
      </c>
      <c r="M150">
        <v>2</v>
      </c>
      <c r="N150">
        <v>3</v>
      </c>
      <c r="O150" t="s">
        <v>296</v>
      </c>
      <c r="P150" t="s">
        <v>480</v>
      </c>
      <c r="Q150">
        <v>40</v>
      </c>
      <c r="R150">
        <v>9</v>
      </c>
    </row>
    <row r="151" spans="1:18" x14ac:dyDescent="0.25">
      <c r="A151">
        <v>149</v>
      </c>
      <c r="B151" t="s">
        <v>251</v>
      </c>
      <c r="C151">
        <v>1</v>
      </c>
      <c r="D151">
        <v>3</v>
      </c>
      <c r="E151">
        <v>10</v>
      </c>
      <c r="F151">
        <v>21</v>
      </c>
      <c r="G151">
        <v>49</v>
      </c>
      <c r="H151">
        <v>7</v>
      </c>
      <c r="I151">
        <v>10</v>
      </c>
      <c r="J151">
        <v>13</v>
      </c>
      <c r="K151">
        <v>7</v>
      </c>
      <c r="L151">
        <v>7</v>
      </c>
      <c r="M151">
        <v>2</v>
      </c>
      <c r="N151">
        <v>3</v>
      </c>
      <c r="O151" t="s">
        <v>296</v>
      </c>
      <c r="P151" t="s">
        <v>481</v>
      </c>
      <c r="Q151">
        <v>40</v>
      </c>
      <c r="R151">
        <v>9</v>
      </c>
    </row>
    <row r="152" spans="1:18" x14ac:dyDescent="0.25">
      <c r="A152">
        <v>150</v>
      </c>
      <c r="B152" t="s">
        <v>252</v>
      </c>
      <c r="C152">
        <v>1</v>
      </c>
      <c r="D152">
        <v>3</v>
      </c>
      <c r="E152">
        <v>10</v>
      </c>
      <c r="F152">
        <v>20</v>
      </c>
      <c r="G152">
        <v>46</v>
      </c>
      <c r="H152">
        <v>6</v>
      </c>
      <c r="I152">
        <v>10</v>
      </c>
      <c r="J152">
        <v>12</v>
      </c>
      <c r="K152">
        <v>7</v>
      </c>
      <c r="L152">
        <v>7</v>
      </c>
      <c r="M152">
        <v>2</v>
      </c>
      <c r="N152">
        <v>2</v>
      </c>
      <c r="O152" t="s">
        <v>294</v>
      </c>
      <c r="P152" t="s">
        <v>482</v>
      </c>
      <c r="Q152">
        <v>37</v>
      </c>
      <c r="R152">
        <v>9</v>
      </c>
    </row>
    <row r="153" spans="1:18" x14ac:dyDescent="0.25">
      <c r="A153">
        <v>151</v>
      </c>
      <c r="B153" t="s">
        <v>253</v>
      </c>
      <c r="C153">
        <v>1</v>
      </c>
      <c r="D153">
        <v>3</v>
      </c>
      <c r="E153">
        <v>10</v>
      </c>
      <c r="F153">
        <v>19</v>
      </c>
      <c r="G153">
        <v>46</v>
      </c>
      <c r="H153">
        <v>6</v>
      </c>
      <c r="I153">
        <v>10</v>
      </c>
      <c r="J153">
        <v>12</v>
      </c>
      <c r="K153">
        <v>7</v>
      </c>
      <c r="L153">
        <v>7</v>
      </c>
      <c r="M153">
        <v>2</v>
      </c>
      <c r="N153">
        <v>2</v>
      </c>
      <c r="O153" t="s">
        <v>294</v>
      </c>
      <c r="P153" t="s">
        <v>483</v>
      </c>
      <c r="Q153">
        <v>37</v>
      </c>
      <c r="R153">
        <v>9</v>
      </c>
    </row>
    <row r="154" spans="1:18" x14ac:dyDescent="0.25">
      <c r="A154">
        <v>152</v>
      </c>
      <c r="B154" t="s">
        <v>254</v>
      </c>
      <c r="C154">
        <v>1</v>
      </c>
      <c r="D154">
        <v>3</v>
      </c>
      <c r="E154">
        <v>10</v>
      </c>
      <c r="F154">
        <v>19</v>
      </c>
      <c r="G154">
        <v>43</v>
      </c>
      <c r="H154">
        <v>6</v>
      </c>
      <c r="I154">
        <v>9</v>
      </c>
      <c r="J154">
        <v>12</v>
      </c>
      <c r="K154">
        <v>6</v>
      </c>
      <c r="L154">
        <v>6</v>
      </c>
      <c r="M154">
        <v>2</v>
      </c>
      <c r="N154">
        <v>2</v>
      </c>
      <c r="O154" t="s">
        <v>295</v>
      </c>
      <c r="P154" t="s">
        <v>484</v>
      </c>
      <c r="Q154">
        <v>35</v>
      </c>
      <c r="R154">
        <v>8</v>
      </c>
    </row>
    <row r="155" spans="1:18" x14ac:dyDescent="0.25">
      <c r="A155">
        <v>153</v>
      </c>
      <c r="B155" t="s">
        <v>255</v>
      </c>
      <c r="C155">
        <v>1</v>
      </c>
      <c r="D155">
        <v>3</v>
      </c>
      <c r="E155">
        <v>10</v>
      </c>
      <c r="F155">
        <v>19</v>
      </c>
      <c r="G155">
        <v>46</v>
      </c>
      <c r="H155">
        <v>6</v>
      </c>
      <c r="I155">
        <v>10</v>
      </c>
      <c r="J155">
        <v>12</v>
      </c>
      <c r="K155">
        <v>7</v>
      </c>
      <c r="L155">
        <v>7</v>
      </c>
      <c r="M155">
        <v>2</v>
      </c>
      <c r="N155">
        <v>2</v>
      </c>
      <c r="O155" t="s">
        <v>294</v>
      </c>
      <c r="P155" t="s">
        <v>485</v>
      </c>
      <c r="Q155">
        <v>37</v>
      </c>
      <c r="R155">
        <v>9</v>
      </c>
    </row>
    <row r="156" spans="1:18" x14ac:dyDescent="0.25">
      <c r="A156">
        <v>154</v>
      </c>
      <c r="B156" t="s">
        <v>256</v>
      </c>
      <c r="C156">
        <v>1</v>
      </c>
      <c r="D156">
        <v>3</v>
      </c>
      <c r="E156">
        <v>10</v>
      </c>
      <c r="F156">
        <v>19</v>
      </c>
      <c r="G156">
        <v>46</v>
      </c>
      <c r="H156">
        <v>6</v>
      </c>
      <c r="I156">
        <v>10</v>
      </c>
      <c r="J156">
        <v>12</v>
      </c>
      <c r="K156">
        <v>7</v>
      </c>
      <c r="L156">
        <v>7</v>
      </c>
      <c r="M156">
        <v>2</v>
      </c>
      <c r="N156">
        <v>2</v>
      </c>
      <c r="O156" t="s">
        <v>294</v>
      </c>
      <c r="P156" t="s">
        <v>486</v>
      </c>
      <c r="Q156">
        <v>37</v>
      </c>
      <c r="R156">
        <v>9</v>
      </c>
    </row>
    <row r="157" spans="1:18" x14ac:dyDescent="0.25">
      <c r="A157">
        <v>155</v>
      </c>
      <c r="B157" t="s">
        <v>257</v>
      </c>
      <c r="C157">
        <v>1</v>
      </c>
      <c r="D157">
        <v>3</v>
      </c>
      <c r="E157">
        <v>10</v>
      </c>
      <c r="F157">
        <v>22</v>
      </c>
      <c r="G157">
        <v>49</v>
      </c>
      <c r="H157">
        <v>7</v>
      </c>
      <c r="I157">
        <v>10</v>
      </c>
      <c r="J157">
        <v>13</v>
      </c>
      <c r="K157">
        <v>7</v>
      </c>
      <c r="L157">
        <v>7</v>
      </c>
      <c r="M157">
        <v>2</v>
      </c>
      <c r="N157">
        <v>3</v>
      </c>
      <c r="O157" t="s">
        <v>296</v>
      </c>
      <c r="P157" t="s">
        <v>487</v>
      </c>
      <c r="Q157">
        <v>40</v>
      </c>
      <c r="R157">
        <v>9</v>
      </c>
    </row>
    <row r="158" spans="1:18" x14ac:dyDescent="0.25">
      <c r="A158">
        <v>156</v>
      </c>
      <c r="B158" t="s">
        <v>258</v>
      </c>
      <c r="C158">
        <v>1</v>
      </c>
      <c r="D158">
        <v>3</v>
      </c>
      <c r="E158">
        <v>9</v>
      </c>
      <c r="F158">
        <v>19</v>
      </c>
      <c r="G158">
        <v>46</v>
      </c>
      <c r="H158">
        <v>6</v>
      </c>
      <c r="I158">
        <v>10</v>
      </c>
      <c r="J158">
        <v>12</v>
      </c>
      <c r="K158">
        <v>7</v>
      </c>
      <c r="L158">
        <v>7</v>
      </c>
      <c r="M158">
        <v>2</v>
      </c>
      <c r="N158">
        <v>2</v>
      </c>
      <c r="O158" t="s">
        <v>294</v>
      </c>
      <c r="P158" t="s">
        <v>488</v>
      </c>
      <c r="Q158">
        <v>37</v>
      </c>
      <c r="R158">
        <v>9</v>
      </c>
    </row>
    <row r="159" spans="1:18" x14ac:dyDescent="0.25">
      <c r="A159">
        <v>157</v>
      </c>
      <c r="B159" t="s">
        <v>259</v>
      </c>
      <c r="C159">
        <v>1</v>
      </c>
      <c r="D159">
        <v>3</v>
      </c>
      <c r="E159">
        <v>9</v>
      </c>
      <c r="F159">
        <v>19</v>
      </c>
      <c r="G159">
        <v>43</v>
      </c>
      <c r="H159">
        <v>6</v>
      </c>
      <c r="I159">
        <v>9</v>
      </c>
      <c r="J159">
        <v>12</v>
      </c>
      <c r="K159">
        <v>6</v>
      </c>
      <c r="L159">
        <v>6</v>
      </c>
      <c r="M159">
        <v>2</v>
      </c>
      <c r="N159">
        <v>2</v>
      </c>
      <c r="O159" t="s">
        <v>295</v>
      </c>
      <c r="P159" t="s">
        <v>489</v>
      </c>
      <c r="Q159">
        <v>35</v>
      </c>
      <c r="R159">
        <v>8</v>
      </c>
    </row>
    <row r="160" spans="1:18" x14ac:dyDescent="0.25">
      <c r="A160">
        <v>158</v>
      </c>
      <c r="B160" t="s">
        <v>260</v>
      </c>
      <c r="C160">
        <v>1</v>
      </c>
      <c r="D160">
        <v>3</v>
      </c>
      <c r="E160">
        <v>10</v>
      </c>
      <c r="F160">
        <v>20</v>
      </c>
      <c r="G160">
        <v>46</v>
      </c>
      <c r="H160">
        <v>6</v>
      </c>
      <c r="I160">
        <v>10</v>
      </c>
      <c r="J160">
        <v>12</v>
      </c>
      <c r="K160">
        <v>7</v>
      </c>
      <c r="L160">
        <v>7</v>
      </c>
      <c r="M160">
        <v>2</v>
      </c>
      <c r="N160">
        <v>2</v>
      </c>
      <c r="O160" t="s">
        <v>294</v>
      </c>
      <c r="P160" t="s">
        <v>490</v>
      </c>
      <c r="Q160">
        <v>37</v>
      </c>
      <c r="R160">
        <v>9</v>
      </c>
    </row>
    <row r="161" spans="1:18" x14ac:dyDescent="0.25">
      <c r="A161">
        <v>159</v>
      </c>
      <c r="B161" t="s">
        <v>261</v>
      </c>
      <c r="C161">
        <v>1</v>
      </c>
      <c r="D161">
        <v>3</v>
      </c>
      <c r="E161">
        <v>9</v>
      </c>
      <c r="F161">
        <v>20</v>
      </c>
      <c r="G161">
        <v>46</v>
      </c>
      <c r="H161">
        <v>6</v>
      </c>
      <c r="I161">
        <v>10</v>
      </c>
      <c r="J161">
        <v>12</v>
      </c>
      <c r="K161">
        <v>7</v>
      </c>
      <c r="L161">
        <v>7</v>
      </c>
      <c r="M161">
        <v>2</v>
      </c>
      <c r="N161">
        <v>2</v>
      </c>
      <c r="O161" t="s">
        <v>294</v>
      </c>
      <c r="P161" t="s">
        <v>491</v>
      </c>
      <c r="Q161">
        <v>37</v>
      </c>
      <c r="R161">
        <v>9</v>
      </c>
    </row>
    <row r="162" spans="1:18" x14ac:dyDescent="0.25">
      <c r="A162">
        <v>160</v>
      </c>
      <c r="B162" t="s">
        <v>262</v>
      </c>
      <c r="C162">
        <v>1</v>
      </c>
      <c r="D162">
        <v>3</v>
      </c>
      <c r="E162">
        <v>10</v>
      </c>
      <c r="F162">
        <v>22</v>
      </c>
      <c r="G162">
        <v>52</v>
      </c>
      <c r="H162">
        <v>7</v>
      </c>
      <c r="I162">
        <v>11</v>
      </c>
      <c r="J162">
        <v>13</v>
      </c>
      <c r="K162">
        <v>7</v>
      </c>
      <c r="L162">
        <v>8</v>
      </c>
      <c r="M162">
        <v>3</v>
      </c>
      <c r="N162">
        <v>3</v>
      </c>
      <c r="O162" t="s">
        <v>293</v>
      </c>
      <c r="P162" t="s">
        <v>492</v>
      </c>
      <c r="Q162">
        <v>42</v>
      </c>
      <c r="R162">
        <v>10</v>
      </c>
    </row>
    <row r="163" spans="1:18" x14ac:dyDescent="0.25">
      <c r="A163">
        <v>161</v>
      </c>
      <c r="B163" t="s">
        <v>263</v>
      </c>
      <c r="C163">
        <v>1</v>
      </c>
      <c r="D163">
        <v>3</v>
      </c>
      <c r="E163">
        <v>10</v>
      </c>
      <c r="F163">
        <v>21</v>
      </c>
      <c r="G163">
        <v>49</v>
      </c>
      <c r="H163">
        <v>7</v>
      </c>
      <c r="I163">
        <v>10</v>
      </c>
      <c r="J163">
        <v>13</v>
      </c>
      <c r="K163">
        <v>7</v>
      </c>
      <c r="L163">
        <v>7</v>
      </c>
      <c r="M163">
        <v>2</v>
      </c>
      <c r="N163">
        <v>3</v>
      </c>
      <c r="O163" t="s">
        <v>296</v>
      </c>
      <c r="P163" t="s">
        <v>493</v>
      </c>
      <c r="Q163">
        <v>40</v>
      </c>
      <c r="R163">
        <v>9</v>
      </c>
    </row>
    <row r="164" spans="1:18" x14ac:dyDescent="0.25">
      <c r="A164">
        <v>162</v>
      </c>
      <c r="B164" t="s">
        <v>264</v>
      </c>
      <c r="C164">
        <v>1</v>
      </c>
      <c r="D164">
        <v>3</v>
      </c>
      <c r="E164">
        <v>10</v>
      </c>
      <c r="F164">
        <v>25</v>
      </c>
      <c r="G164">
        <v>52</v>
      </c>
      <c r="H164">
        <v>7</v>
      </c>
      <c r="I164">
        <v>11</v>
      </c>
      <c r="J164">
        <v>13</v>
      </c>
      <c r="K164">
        <v>7</v>
      </c>
      <c r="L164">
        <v>8</v>
      </c>
      <c r="M164">
        <v>3</v>
      </c>
      <c r="N164">
        <v>3</v>
      </c>
      <c r="O164" t="s">
        <v>293</v>
      </c>
      <c r="P164" t="s">
        <v>494</v>
      </c>
      <c r="Q164">
        <v>42</v>
      </c>
      <c r="R164">
        <v>10</v>
      </c>
    </row>
    <row r="165" spans="1:18" x14ac:dyDescent="0.25">
      <c r="A165">
        <v>163</v>
      </c>
      <c r="B165" t="s">
        <v>265</v>
      </c>
      <c r="C165">
        <v>1</v>
      </c>
      <c r="D165">
        <v>3</v>
      </c>
      <c r="E165">
        <v>10</v>
      </c>
      <c r="F165">
        <v>24</v>
      </c>
      <c r="G165">
        <v>52</v>
      </c>
      <c r="H165">
        <v>7</v>
      </c>
      <c r="I165">
        <v>11</v>
      </c>
      <c r="J165">
        <v>13</v>
      </c>
      <c r="K165">
        <v>7</v>
      </c>
      <c r="L165">
        <v>8</v>
      </c>
      <c r="M165">
        <v>3</v>
      </c>
      <c r="N165">
        <v>3</v>
      </c>
      <c r="O165" t="s">
        <v>293</v>
      </c>
      <c r="P165" t="s">
        <v>495</v>
      </c>
      <c r="Q165">
        <v>42</v>
      </c>
      <c r="R165">
        <v>10</v>
      </c>
    </row>
    <row r="166" spans="1:18" x14ac:dyDescent="0.25">
      <c r="A166">
        <v>164</v>
      </c>
      <c r="B166" t="s">
        <v>266</v>
      </c>
      <c r="C166">
        <v>1</v>
      </c>
      <c r="D166">
        <v>3</v>
      </c>
      <c r="E166">
        <v>10</v>
      </c>
      <c r="F166">
        <v>24</v>
      </c>
      <c r="G166">
        <v>52</v>
      </c>
      <c r="H166">
        <v>7</v>
      </c>
      <c r="I166">
        <v>11</v>
      </c>
      <c r="J166">
        <v>13</v>
      </c>
      <c r="K166">
        <v>7</v>
      </c>
      <c r="L166">
        <v>8</v>
      </c>
      <c r="M166">
        <v>3</v>
      </c>
      <c r="N166">
        <v>3</v>
      </c>
      <c r="O166" t="s">
        <v>293</v>
      </c>
      <c r="P166" t="s">
        <v>496</v>
      </c>
      <c r="Q166">
        <v>42</v>
      </c>
      <c r="R166">
        <v>10</v>
      </c>
    </row>
    <row r="167" spans="1:18" x14ac:dyDescent="0.25">
      <c r="A167">
        <v>165</v>
      </c>
      <c r="B167" t="s">
        <v>267</v>
      </c>
      <c r="C167">
        <v>1</v>
      </c>
      <c r="D167">
        <v>3</v>
      </c>
      <c r="E167">
        <v>10</v>
      </c>
      <c r="F167">
        <v>22</v>
      </c>
      <c r="G167">
        <v>52</v>
      </c>
      <c r="H167">
        <v>7</v>
      </c>
      <c r="I167">
        <v>11</v>
      </c>
      <c r="J167">
        <v>13</v>
      </c>
      <c r="K167">
        <v>7</v>
      </c>
      <c r="L167">
        <v>8</v>
      </c>
      <c r="M167">
        <v>3</v>
      </c>
      <c r="N167">
        <v>3</v>
      </c>
      <c r="O167" t="s">
        <v>293</v>
      </c>
      <c r="P167" t="s">
        <v>497</v>
      </c>
      <c r="Q167">
        <v>42</v>
      </c>
      <c r="R167">
        <v>10</v>
      </c>
    </row>
    <row r="168" spans="1:18" x14ac:dyDescent="0.25">
      <c r="A168">
        <v>166</v>
      </c>
      <c r="B168" t="s">
        <v>268</v>
      </c>
      <c r="C168">
        <v>1</v>
      </c>
      <c r="D168">
        <v>3</v>
      </c>
      <c r="E168">
        <v>10</v>
      </c>
      <c r="F168">
        <v>20</v>
      </c>
      <c r="G168">
        <v>52</v>
      </c>
      <c r="H168">
        <v>7</v>
      </c>
      <c r="I168">
        <v>11</v>
      </c>
      <c r="J168">
        <v>13</v>
      </c>
      <c r="K168">
        <v>7</v>
      </c>
      <c r="L168">
        <v>8</v>
      </c>
      <c r="M168">
        <v>3</v>
      </c>
      <c r="N168">
        <v>3</v>
      </c>
      <c r="O168" t="s">
        <v>293</v>
      </c>
      <c r="P168" t="s">
        <v>498</v>
      </c>
      <c r="Q168">
        <v>42</v>
      </c>
      <c r="R168">
        <v>10</v>
      </c>
    </row>
    <row r="169" spans="1:18" x14ac:dyDescent="0.25">
      <c r="A169">
        <v>167</v>
      </c>
      <c r="B169" t="s">
        <v>269</v>
      </c>
      <c r="C169">
        <v>1</v>
      </c>
      <c r="D169">
        <v>3</v>
      </c>
      <c r="E169">
        <v>9</v>
      </c>
      <c r="F169">
        <v>22</v>
      </c>
      <c r="G169">
        <v>52</v>
      </c>
      <c r="H169">
        <v>7</v>
      </c>
      <c r="I169">
        <v>11</v>
      </c>
      <c r="J169">
        <v>13</v>
      </c>
      <c r="K169">
        <v>7</v>
      </c>
      <c r="L169">
        <v>8</v>
      </c>
      <c r="M169">
        <v>3</v>
      </c>
      <c r="N169">
        <v>3</v>
      </c>
      <c r="O169" t="s">
        <v>293</v>
      </c>
      <c r="P169" t="s">
        <v>499</v>
      </c>
      <c r="Q169">
        <v>42</v>
      </c>
      <c r="R169">
        <v>10</v>
      </c>
    </row>
    <row r="170" spans="1:18" x14ac:dyDescent="0.25">
      <c r="A170">
        <v>168</v>
      </c>
      <c r="B170" t="s">
        <v>270</v>
      </c>
      <c r="C170">
        <v>1</v>
      </c>
      <c r="D170">
        <v>3</v>
      </c>
      <c r="E170">
        <v>9</v>
      </c>
      <c r="F170">
        <v>20</v>
      </c>
      <c r="G170">
        <v>46</v>
      </c>
      <c r="H170">
        <v>6</v>
      </c>
      <c r="I170">
        <v>10</v>
      </c>
      <c r="J170">
        <v>12</v>
      </c>
      <c r="K170">
        <v>7</v>
      </c>
      <c r="L170">
        <v>7</v>
      </c>
      <c r="M170">
        <v>2</v>
      </c>
      <c r="N170">
        <v>2</v>
      </c>
      <c r="O170" t="s">
        <v>294</v>
      </c>
      <c r="P170" t="s">
        <v>500</v>
      </c>
      <c r="Q170">
        <v>37</v>
      </c>
      <c r="R170">
        <v>9</v>
      </c>
    </row>
    <row r="171" spans="1:18" x14ac:dyDescent="0.25">
      <c r="A171">
        <v>169</v>
      </c>
      <c r="B171" t="s">
        <v>271</v>
      </c>
      <c r="C171">
        <v>1</v>
      </c>
      <c r="D171">
        <v>3</v>
      </c>
      <c r="E171">
        <v>10</v>
      </c>
      <c r="F171">
        <v>20</v>
      </c>
      <c r="G171">
        <v>52</v>
      </c>
      <c r="H171">
        <v>7</v>
      </c>
      <c r="I171">
        <v>11</v>
      </c>
      <c r="J171">
        <v>13</v>
      </c>
      <c r="K171">
        <v>7</v>
      </c>
      <c r="L171">
        <v>8</v>
      </c>
      <c r="M171">
        <v>3</v>
      </c>
      <c r="N171">
        <v>3</v>
      </c>
      <c r="O171" t="s">
        <v>293</v>
      </c>
      <c r="P171" t="s">
        <v>501</v>
      </c>
      <c r="Q171">
        <v>42</v>
      </c>
      <c r="R171">
        <v>10</v>
      </c>
    </row>
    <row r="172" spans="1:18" x14ac:dyDescent="0.25">
      <c r="A172">
        <v>170</v>
      </c>
      <c r="B172" t="s">
        <v>272</v>
      </c>
      <c r="C172">
        <v>1</v>
      </c>
      <c r="D172">
        <v>3</v>
      </c>
      <c r="E172">
        <v>10</v>
      </c>
      <c r="F172">
        <v>25</v>
      </c>
      <c r="G172">
        <v>55</v>
      </c>
      <c r="H172">
        <v>8</v>
      </c>
      <c r="I172">
        <v>11</v>
      </c>
      <c r="J172">
        <v>13</v>
      </c>
      <c r="K172">
        <v>8</v>
      </c>
      <c r="L172">
        <v>9</v>
      </c>
      <c r="M172">
        <v>3</v>
      </c>
      <c r="N172">
        <v>3</v>
      </c>
      <c r="O172" t="s">
        <v>297</v>
      </c>
      <c r="P172" t="s">
        <v>502</v>
      </c>
      <c r="Q172">
        <v>44</v>
      </c>
      <c r="R172">
        <v>11</v>
      </c>
    </row>
    <row r="173" spans="1:18" x14ac:dyDescent="0.25">
      <c r="A173">
        <v>171</v>
      </c>
      <c r="B173" t="s">
        <v>273</v>
      </c>
      <c r="C173">
        <v>1</v>
      </c>
      <c r="D173">
        <v>3</v>
      </c>
      <c r="E173">
        <v>10</v>
      </c>
      <c r="F173">
        <v>23</v>
      </c>
      <c r="G173">
        <v>52</v>
      </c>
      <c r="H173">
        <v>7</v>
      </c>
      <c r="I173">
        <v>11</v>
      </c>
      <c r="J173">
        <v>13</v>
      </c>
      <c r="K173">
        <v>7</v>
      </c>
      <c r="L173">
        <v>8</v>
      </c>
      <c r="M173">
        <v>3</v>
      </c>
      <c r="N173">
        <v>3</v>
      </c>
      <c r="O173" t="s">
        <v>293</v>
      </c>
      <c r="P173" t="s">
        <v>503</v>
      </c>
      <c r="Q173">
        <v>42</v>
      </c>
      <c r="R173">
        <v>10</v>
      </c>
    </row>
    <row r="174" spans="1:18" x14ac:dyDescent="0.25">
      <c r="A174">
        <v>172</v>
      </c>
      <c r="B174" t="s">
        <v>274</v>
      </c>
      <c r="C174">
        <v>1</v>
      </c>
      <c r="D174">
        <v>3</v>
      </c>
      <c r="E174">
        <v>10</v>
      </c>
      <c r="F174">
        <v>21</v>
      </c>
      <c r="G174">
        <v>52</v>
      </c>
      <c r="H174">
        <v>7</v>
      </c>
      <c r="I174">
        <v>11</v>
      </c>
      <c r="J174">
        <v>13</v>
      </c>
      <c r="K174">
        <v>7</v>
      </c>
      <c r="L174">
        <v>8</v>
      </c>
      <c r="M174">
        <v>3</v>
      </c>
      <c r="N174">
        <v>3</v>
      </c>
      <c r="O174" t="s">
        <v>293</v>
      </c>
      <c r="P174" t="s">
        <v>504</v>
      </c>
      <c r="Q174">
        <v>42</v>
      </c>
      <c r="R174">
        <v>10</v>
      </c>
    </row>
    <row r="175" spans="1:18" x14ac:dyDescent="0.25">
      <c r="A175">
        <v>173</v>
      </c>
      <c r="B175" t="s">
        <v>275</v>
      </c>
      <c r="C175">
        <v>1</v>
      </c>
      <c r="D175">
        <v>3</v>
      </c>
      <c r="E175">
        <v>10</v>
      </c>
      <c r="F175">
        <v>23</v>
      </c>
      <c r="G175">
        <v>52</v>
      </c>
      <c r="H175">
        <v>7</v>
      </c>
      <c r="I175">
        <v>11</v>
      </c>
      <c r="J175">
        <v>13</v>
      </c>
      <c r="K175">
        <v>7</v>
      </c>
      <c r="L175">
        <v>8</v>
      </c>
      <c r="M175">
        <v>3</v>
      </c>
      <c r="N175">
        <v>3</v>
      </c>
      <c r="O175" t="s">
        <v>293</v>
      </c>
      <c r="P175" t="s">
        <v>505</v>
      </c>
      <c r="Q175">
        <v>42</v>
      </c>
      <c r="R175">
        <v>10</v>
      </c>
    </row>
    <row r="176" spans="1:18" x14ac:dyDescent="0.25">
      <c r="A176">
        <v>174</v>
      </c>
      <c r="B176" t="s">
        <v>276</v>
      </c>
      <c r="C176">
        <v>1</v>
      </c>
      <c r="D176">
        <v>3</v>
      </c>
      <c r="E176">
        <v>10</v>
      </c>
      <c r="F176">
        <v>21</v>
      </c>
      <c r="G176">
        <v>49</v>
      </c>
      <c r="H176">
        <v>7</v>
      </c>
      <c r="I176">
        <v>10</v>
      </c>
      <c r="J176">
        <v>13</v>
      </c>
      <c r="K176">
        <v>7</v>
      </c>
      <c r="L176">
        <v>7</v>
      </c>
      <c r="M176">
        <v>2</v>
      </c>
      <c r="N176">
        <v>3</v>
      </c>
      <c r="O176" t="s">
        <v>296</v>
      </c>
      <c r="P176" t="s">
        <v>506</v>
      </c>
      <c r="Q176">
        <v>40</v>
      </c>
      <c r="R176">
        <v>9</v>
      </c>
    </row>
    <row r="177" spans="1:18" x14ac:dyDescent="0.25">
      <c r="A177">
        <v>175</v>
      </c>
      <c r="B177" t="s">
        <v>277</v>
      </c>
      <c r="C177">
        <v>1</v>
      </c>
      <c r="D177">
        <v>3</v>
      </c>
      <c r="E177">
        <v>10</v>
      </c>
      <c r="F177">
        <v>21</v>
      </c>
      <c r="G177">
        <v>52</v>
      </c>
      <c r="H177">
        <v>7</v>
      </c>
      <c r="I177">
        <v>11</v>
      </c>
      <c r="J177">
        <v>13</v>
      </c>
      <c r="K177">
        <v>7</v>
      </c>
      <c r="L177">
        <v>8</v>
      </c>
      <c r="M177">
        <v>3</v>
      </c>
      <c r="N177">
        <v>3</v>
      </c>
      <c r="O177" t="s">
        <v>293</v>
      </c>
      <c r="P177" t="s">
        <v>507</v>
      </c>
      <c r="Q177">
        <v>42</v>
      </c>
      <c r="R177">
        <v>10</v>
      </c>
    </row>
    <row r="178" spans="1:18" x14ac:dyDescent="0.25">
      <c r="A178">
        <v>176</v>
      </c>
      <c r="B178" t="s">
        <v>278</v>
      </c>
      <c r="C178">
        <v>1</v>
      </c>
      <c r="D178">
        <v>3</v>
      </c>
      <c r="E178">
        <v>10</v>
      </c>
      <c r="F178">
        <v>20</v>
      </c>
      <c r="G178">
        <v>43</v>
      </c>
      <c r="H178">
        <v>6</v>
      </c>
      <c r="I178">
        <v>9</v>
      </c>
      <c r="J178">
        <v>12</v>
      </c>
      <c r="K178">
        <v>6</v>
      </c>
      <c r="L178">
        <v>6</v>
      </c>
      <c r="M178">
        <v>2</v>
      </c>
      <c r="N178">
        <v>2</v>
      </c>
      <c r="O178" t="s">
        <v>295</v>
      </c>
      <c r="P178" t="s">
        <v>508</v>
      </c>
      <c r="Q178">
        <v>35</v>
      </c>
      <c r="R178">
        <v>8</v>
      </c>
    </row>
    <row r="179" spans="1:18" x14ac:dyDescent="0.25">
      <c r="A179">
        <v>177</v>
      </c>
      <c r="B179" t="s">
        <v>279</v>
      </c>
      <c r="C179">
        <v>1</v>
      </c>
      <c r="D179">
        <v>3</v>
      </c>
      <c r="E179">
        <v>10</v>
      </c>
      <c r="F179">
        <v>18</v>
      </c>
      <c r="G179">
        <v>46</v>
      </c>
      <c r="H179">
        <v>6</v>
      </c>
      <c r="I179">
        <v>10</v>
      </c>
      <c r="J179">
        <v>12</v>
      </c>
      <c r="K179">
        <v>7</v>
      </c>
      <c r="L179">
        <v>7</v>
      </c>
      <c r="M179">
        <v>2</v>
      </c>
      <c r="N179">
        <v>2</v>
      </c>
      <c r="O179" t="s">
        <v>294</v>
      </c>
      <c r="P179" t="s">
        <v>509</v>
      </c>
      <c r="Q179">
        <v>37</v>
      </c>
      <c r="R179">
        <v>9</v>
      </c>
    </row>
    <row r="180" spans="1:18" x14ac:dyDescent="0.25">
      <c r="A180">
        <v>178</v>
      </c>
      <c r="B180" t="s">
        <v>280</v>
      </c>
      <c r="C180">
        <v>1</v>
      </c>
      <c r="D180">
        <v>3</v>
      </c>
      <c r="E180">
        <v>10</v>
      </c>
      <c r="F180">
        <v>20</v>
      </c>
      <c r="G180">
        <v>46</v>
      </c>
      <c r="H180">
        <v>6</v>
      </c>
      <c r="I180">
        <v>10</v>
      </c>
      <c r="J180">
        <v>12</v>
      </c>
      <c r="K180">
        <v>7</v>
      </c>
      <c r="L180">
        <v>7</v>
      </c>
      <c r="M180">
        <v>2</v>
      </c>
      <c r="N180">
        <v>2</v>
      </c>
      <c r="O180" t="s">
        <v>294</v>
      </c>
      <c r="P180" t="s">
        <v>510</v>
      </c>
      <c r="Q180">
        <v>37</v>
      </c>
      <c r="R180">
        <v>9</v>
      </c>
    </row>
    <row r="181" spans="1:18" x14ac:dyDescent="0.25">
      <c r="A181">
        <v>179</v>
      </c>
      <c r="B181" t="s">
        <v>281</v>
      </c>
      <c r="C181">
        <v>1</v>
      </c>
      <c r="D181">
        <v>3</v>
      </c>
      <c r="E181">
        <v>10</v>
      </c>
      <c r="F181">
        <v>24</v>
      </c>
      <c r="G181">
        <v>52</v>
      </c>
      <c r="H181">
        <v>7</v>
      </c>
      <c r="I181">
        <v>11</v>
      </c>
      <c r="J181">
        <v>13</v>
      </c>
      <c r="K181">
        <v>7</v>
      </c>
      <c r="L181">
        <v>8</v>
      </c>
      <c r="M181">
        <v>3</v>
      </c>
      <c r="N181">
        <v>3</v>
      </c>
      <c r="O181" t="s">
        <v>293</v>
      </c>
      <c r="P181" t="s">
        <v>511</v>
      </c>
      <c r="Q181">
        <v>42</v>
      </c>
      <c r="R181">
        <v>10</v>
      </c>
    </row>
    <row r="182" spans="1:18" x14ac:dyDescent="0.25">
      <c r="A182">
        <v>180</v>
      </c>
      <c r="B182" t="s">
        <v>282</v>
      </c>
      <c r="C182">
        <v>1</v>
      </c>
      <c r="D182">
        <v>3</v>
      </c>
      <c r="E182">
        <v>10</v>
      </c>
      <c r="F182">
        <v>23</v>
      </c>
      <c r="G182">
        <v>52</v>
      </c>
      <c r="H182">
        <v>7</v>
      </c>
      <c r="I182">
        <v>11</v>
      </c>
      <c r="J182">
        <v>13</v>
      </c>
      <c r="K182">
        <v>7</v>
      </c>
      <c r="L182">
        <v>8</v>
      </c>
      <c r="M182">
        <v>3</v>
      </c>
      <c r="N182">
        <v>3</v>
      </c>
      <c r="O182" t="s">
        <v>293</v>
      </c>
      <c r="P182" t="s">
        <v>512</v>
      </c>
      <c r="Q182">
        <v>42</v>
      </c>
      <c r="R182">
        <v>10</v>
      </c>
    </row>
    <row r="183" spans="1:18" x14ac:dyDescent="0.25">
      <c r="A183">
        <v>181</v>
      </c>
      <c r="B183" t="s">
        <v>283</v>
      </c>
      <c r="C183">
        <v>1</v>
      </c>
      <c r="D183">
        <v>3</v>
      </c>
      <c r="E183">
        <v>10</v>
      </c>
      <c r="F183">
        <v>23</v>
      </c>
      <c r="G183">
        <v>52</v>
      </c>
      <c r="H183">
        <v>7</v>
      </c>
      <c r="I183">
        <v>11</v>
      </c>
      <c r="J183">
        <v>13</v>
      </c>
      <c r="K183">
        <v>7</v>
      </c>
      <c r="L183">
        <v>8</v>
      </c>
      <c r="M183">
        <v>3</v>
      </c>
      <c r="N183">
        <v>3</v>
      </c>
      <c r="O183" t="s">
        <v>293</v>
      </c>
      <c r="P183" t="s">
        <v>513</v>
      </c>
      <c r="Q183">
        <v>42</v>
      </c>
      <c r="R183">
        <v>10</v>
      </c>
    </row>
    <row r="184" spans="1:18" x14ac:dyDescent="0.25">
      <c r="A184">
        <v>182</v>
      </c>
      <c r="B184" t="s">
        <v>284</v>
      </c>
      <c r="C184">
        <v>1</v>
      </c>
      <c r="D184">
        <v>3</v>
      </c>
      <c r="E184">
        <v>10</v>
      </c>
      <c r="F184">
        <v>19</v>
      </c>
      <c r="G184">
        <v>43</v>
      </c>
      <c r="H184">
        <v>6</v>
      </c>
      <c r="I184">
        <v>9</v>
      </c>
      <c r="J184">
        <v>12</v>
      </c>
      <c r="K184">
        <v>6</v>
      </c>
      <c r="L184">
        <v>6</v>
      </c>
      <c r="M184">
        <v>2</v>
      </c>
      <c r="N184">
        <v>2</v>
      </c>
      <c r="O184" t="s">
        <v>295</v>
      </c>
      <c r="P184" t="s">
        <v>514</v>
      </c>
      <c r="Q184">
        <v>35</v>
      </c>
      <c r="R184">
        <v>8</v>
      </c>
    </row>
    <row r="185" spans="1:18" x14ac:dyDescent="0.25">
      <c r="A185">
        <v>183</v>
      </c>
      <c r="B185" t="s">
        <v>285</v>
      </c>
      <c r="C185">
        <v>1</v>
      </c>
      <c r="D185">
        <v>3</v>
      </c>
      <c r="E185">
        <v>10</v>
      </c>
      <c r="F185">
        <v>25</v>
      </c>
      <c r="G185">
        <v>52</v>
      </c>
      <c r="H185">
        <v>7</v>
      </c>
      <c r="I185">
        <v>11</v>
      </c>
      <c r="J185">
        <v>13</v>
      </c>
      <c r="K185">
        <v>7</v>
      </c>
      <c r="L185">
        <v>8</v>
      </c>
      <c r="M185">
        <v>3</v>
      </c>
      <c r="N185">
        <v>3</v>
      </c>
      <c r="O185" t="s">
        <v>293</v>
      </c>
      <c r="P185" t="s">
        <v>515</v>
      </c>
      <c r="Q185">
        <v>42</v>
      </c>
      <c r="R185">
        <v>10</v>
      </c>
    </row>
    <row r="186" spans="1:18" x14ac:dyDescent="0.25">
      <c r="A186">
        <v>184</v>
      </c>
      <c r="B186" t="s">
        <v>876</v>
      </c>
      <c r="C186">
        <v>1</v>
      </c>
      <c r="D186">
        <v>3</v>
      </c>
      <c r="F186">
        <v>24</v>
      </c>
      <c r="G186">
        <v>49</v>
      </c>
      <c r="H186">
        <v>6</v>
      </c>
      <c r="I186">
        <v>10</v>
      </c>
      <c r="J186">
        <v>13</v>
      </c>
      <c r="K186">
        <v>7</v>
      </c>
      <c r="L186">
        <v>9</v>
      </c>
      <c r="M186">
        <v>2</v>
      </c>
      <c r="N186">
        <v>2</v>
      </c>
      <c r="P186" t="s">
        <v>516</v>
      </c>
      <c r="Q186">
        <v>40</v>
      </c>
      <c r="R186">
        <v>9</v>
      </c>
    </row>
    <row r="187" spans="1:18" x14ac:dyDescent="0.25">
      <c r="A187">
        <v>185</v>
      </c>
      <c r="B187" t="s">
        <v>877</v>
      </c>
      <c r="C187">
        <v>1</v>
      </c>
      <c r="D187">
        <v>3</v>
      </c>
      <c r="F187">
        <v>24</v>
      </c>
      <c r="G187">
        <v>49</v>
      </c>
      <c r="H187">
        <v>6</v>
      </c>
      <c r="I187">
        <v>10</v>
      </c>
      <c r="J187">
        <v>13</v>
      </c>
      <c r="K187">
        <v>7</v>
      </c>
      <c r="L187">
        <v>9</v>
      </c>
      <c r="M187">
        <v>2</v>
      </c>
      <c r="N187">
        <v>2</v>
      </c>
      <c r="P187" t="s">
        <v>517</v>
      </c>
      <c r="Q187">
        <v>40</v>
      </c>
      <c r="R187">
        <v>9</v>
      </c>
    </row>
    <row r="188" spans="1:18" x14ac:dyDescent="0.25">
      <c r="A188">
        <v>186</v>
      </c>
      <c r="B188" t="s">
        <v>580</v>
      </c>
      <c r="C188" t="s">
        <v>918</v>
      </c>
      <c r="D188" t="s">
        <v>918</v>
      </c>
      <c r="F188" t="s">
        <v>918</v>
      </c>
      <c r="G188" t="s">
        <v>918</v>
      </c>
      <c r="H188" t="s">
        <v>918</v>
      </c>
      <c r="I188" t="s">
        <v>918</v>
      </c>
      <c r="J188" t="s">
        <v>918</v>
      </c>
      <c r="K188" t="s">
        <v>918</v>
      </c>
      <c r="L188" t="s">
        <v>918</v>
      </c>
      <c r="M188" t="s">
        <v>918</v>
      </c>
      <c r="N188" t="s">
        <v>918</v>
      </c>
      <c r="P188" t="s">
        <v>518</v>
      </c>
      <c r="Q188" t="s">
        <v>918</v>
      </c>
      <c r="R188" t="s">
        <v>918</v>
      </c>
    </row>
    <row r="189" spans="1:18" x14ac:dyDescent="0.25">
      <c r="A189">
        <v>187</v>
      </c>
      <c r="B189" t="s">
        <v>878</v>
      </c>
      <c r="C189">
        <v>1</v>
      </c>
      <c r="D189">
        <v>3</v>
      </c>
      <c r="F189">
        <v>19</v>
      </c>
      <c r="G189">
        <v>46</v>
      </c>
      <c r="H189">
        <v>6</v>
      </c>
      <c r="I189">
        <v>9</v>
      </c>
      <c r="J189">
        <v>13</v>
      </c>
      <c r="K189">
        <v>6</v>
      </c>
      <c r="L189">
        <v>8</v>
      </c>
      <c r="M189">
        <v>2</v>
      </c>
      <c r="N189">
        <v>2</v>
      </c>
      <c r="P189" t="s">
        <v>519</v>
      </c>
      <c r="Q189">
        <v>37</v>
      </c>
      <c r="R189">
        <v>9</v>
      </c>
    </row>
    <row r="190" spans="1:18" x14ac:dyDescent="0.25">
      <c r="A190">
        <v>188</v>
      </c>
      <c r="B190" t="s">
        <v>879</v>
      </c>
      <c r="C190">
        <v>1</v>
      </c>
      <c r="D190">
        <v>3</v>
      </c>
      <c r="F190">
        <v>19</v>
      </c>
      <c r="G190">
        <v>49</v>
      </c>
      <c r="H190">
        <v>6</v>
      </c>
      <c r="I190">
        <v>10</v>
      </c>
      <c r="J190">
        <v>13</v>
      </c>
      <c r="K190">
        <v>7</v>
      </c>
      <c r="L190">
        <v>9</v>
      </c>
      <c r="M190">
        <v>2</v>
      </c>
      <c r="N190">
        <v>2</v>
      </c>
      <c r="P190" t="s">
        <v>520</v>
      </c>
      <c r="Q190">
        <v>40</v>
      </c>
      <c r="R190">
        <v>9</v>
      </c>
    </row>
    <row r="191" spans="1:18" x14ac:dyDescent="0.25">
      <c r="A191">
        <v>189</v>
      </c>
      <c r="B191" t="s">
        <v>880</v>
      </c>
      <c r="C191">
        <v>1</v>
      </c>
      <c r="D191">
        <v>3</v>
      </c>
      <c r="F191">
        <v>21</v>
      </c>
      <c r="G191">
        <v>46</v>
      </c>
      <c r="H191">
        <v>6</v>
      </c>
      <c r="I191">
        <v>9</v>
      </c>
      <c r="J191">
        <v>13</v>
      </c>
      <c r="K191">
        <v>6</v>
      </c>
      <c r="L191">
        <v>8</v>
      </c>
      <c r="M191">
        <v>2</v>
      </c>
      <c r="N191">
        <v>2</v>
      </c>
      <c r="P191" t="s">
        <v>521</v>
      </c>
      <c r="Q191">
        <v>37</v>
      </c>
      <c r="R191">
        <v>9</v>
      </c>
    </row>
    <row r="192" spans="1:18" x14ac:dyDescent="0.25">
      <c r="A192">
        <v>190</v>
      </c>
      <c r="B192" t="s">
        <v>881</v>
      </c>
      <c r="C192">
        <v>1</v>
      </c>
      <c r="D192">
        <v>3</v>
      </c>
      <c r="F192">
        <v>19</v>
      </c>
      <c r="G192">
        <v>46</v>
      </c>
      <c r="H192">
        <v>6</v>
      </c>
      <c r="I192">
        <v>9</v>
      </c>
      <c r="J192">
        <v>13</v>
      </c>
      <c r="K192">
        <v>6</v>
      </c>
      <c r="L192">
        <v>8</v>
      </c>
      <c r="M192">
        <v>2</v>
      </c>
      <c r="N192">
        <v>2</v>
      </c>
      <c r="P192" t="s">
        <v>522</v>
      </c>
      <c r="Q192">
        <v>37</v>
      </c>
      <c r="R192">
        <v>9</v>
      </c>
    </row>
    <row r="193" spans="1:18" x14ac:dyDescent="0.25">
      <c r="A193">
        <v>191</v>
      </c>
      <c r="B193" t="s">
        <v>882</v>
      </c>
      <c r="C193">
        <v>1</v>
      </c>
      <c r="D193">
        <v>3</v>
      </c>
      <c r="F193">
        <v>21</v>
      </c>
      <c r="G193">
        <v>49</v>
      </c>
      <c r="H193">
        <v>6</v>
      </c>
      <c r="I193">
        <v>10</v>
      </c>
      <c r="J193">
        <v>13</v>
      </c>
      <c r="K193">
        <v>7</v>
      </c>
      <c r="L193">
        <v>9</v>
      </c>
      <c r="M193">
        <v>2</v>
      </c>
      <c r="N193">
        <v>2</v>
      </c>
      <c r="P193" t="s">
        <v>523</v>
      </c>
      <c r="Q193">
        <v>40</v>
      </c>
      <c r="R193">
        <v>9</v>
      </c>
    </row>
    <row r="194" spans="1:18" x14ac:dyDescent="0.25">
      <c r="A194">
        <v>192</v>
      </c>
      <c r="B194" t="s">
        <v>883</v>
      </c>
      <c r="C194">
        <v>1</v>
      </c>
      <c r="D194">
        <v>3</v>
      </c>
      <c r="F194">
        <v>20</v>
      </c>
      <c r="G194">
        <v>49</v>
      </c>
      <c r="H194">
        <v>6</v>
      </c>
      <c r="I194">
        <v>10</v>
      </c>
      <c r="J194">
        <v>13</v>
      </c>
      <c r="K194">
        <v>7</v>
      </c>
      <c r="L194">
        <v>9</v>
      </c>
      <c r="M194">
        <v>2</v>
      </c>
      <c r="N194">
        <v>2</v>
      </c>
      <c r="P194" t="s">
        <v>524</v>
      </c>
      <c r="Q194">
        <v>40</v>
      </c>
      <c r="R194">
        <v>9</v>
      </c>
    </row>
    <row r="195" spans="1:18" x14ac:dyDescent="0.25">
      <c r="A195">
        <v>193</v>
      </c>
      <c r="B195" t="s">
        <v>884</v>
      </c>
      <c r="C195">
        <v>1</v>
      </c>
      <c r="D195">
        <v>3</v>
      </c>
      <c r="F195">
        <v>19</v>
      </c>
      <c r="G195">
        <v>46</v>
      </c>
      <c r="H195">
        <v>6</v>
      </c>
      <c r="I195">
        <v>9</v>
      </c>
      <c r="J195">
        <v>13</v>
      </c>
      <c r="K195">
        <v>6</v>
      </c>
      <c r="L195">
        <v>8</v>
      </c>
      <c r="M195">
        <v>2</v>
      </c>
      <c r="N195">
        <v>2</v>
      </c>
      <c r="P195" t="s">
        <v>525</v>
      </c>
      <c r="Q195">
        <v>37</v>
      </c>
      <c r="R195">
        <v>9</v>
      </c>
    </row>
    <row r="196" spans="1:18" x14ac:dyDescent="0.25">
      <c r="A196">
        <v>194</v>
      </c>
      <c r="B196" t="s">
        <v>885</v>
      </c>
      <c r="C196">
        <v>1</v>
      </c>
      <c r="D196">
        <v>3</v>
      </c>
      <c r="F196">
        <v>21</v>
      </c>
      <c r="G196">
        <v>49</v>
      </c>
      <c r="H196">
        <v>6</v>
      </c>
      <c r="I196">
        <v>10</v>
      </c>
      <c r="J196">
        <v>13</v>
      </c>
      <c r="K196">
        <v>7</v>
      </c>
      <c r="L196">
        <v>9</v>
      </c>
      <c r="M196">
        <v>2</v>
      </c>
      <c r="N196">
        <v>2</v>
      </c>
      <c r="P196" t="s">
        <v>526</v>
      </c>
      <c r="Q196">
        <v>40</v>
      </c>
      <c r="R196">
        <v>9</v>
      </c>
    </row>
    <row r="197" spans="1:18" x14ac:dyDescent="0.25">
      <c r="A197">
        <v>195</v>
      </c>
      <c r="B197" t="s">
        <v>886</v>
      </c>
      <c r="C197">
        <v>1</v>
      </c>
      <c r="D197">
        <v>3</v>
      </c>
      <c r="F197">
        <v>21</v>
      </c>
      <c r="G197">
        <v>49</v>
      </c>
      <c r="H197">
        <v>6</v>
      </c>
      <c r="I197">
        <v>10</v>
      </c>
      <c r="J197">
        <v>13</v>
      </c>
      <c r="K197">
        <v>7</v>
      </c>
      <c r="L197">
        <v>9</v>
      </c>
      <c r="M197">
        <v>2</v>
      </c>
      <c r="N197">
        <v>2</v>
      </c>
      <c r="P197" t="s">
        <v>527</v>
      </c>
      <c r="Q197">
        <v>40</v>
      </c>
      <c r="R197">
        <v>9</v>
      </c>
    </row>
    <row r="198" spans="1:18" x14ac:dyDescent="0.25">
      <c r="A198">
        <v>196</v>
      </c>
      <c r="B198" t="s">
        <v>887</v>
      </c>
      <c r="C198">
        <v>1</v>
      </c>
      <c r="D198">
        <v>3</v>
      </c>
      <c r="F198">
        <v>19</v>
      </c>
      <c r="G198">
        <v>49</v>
      </c>
      <c r="H198">
        <v>6</v>
      </c>
      <c r="I198">
        <v>10</v>
      </c>
      <c r="J198">
        <v>13</v>
      </c>
      <c r="K198">
        <v>7</v>
      </c>
      <c r="L198">
        <v>9</v>
      </c>
      <c r="M198">
        <v>2</v>
      </c>
      <c r="N198">
        <v>2</v>
      </c>
      <c r="P198" t="s">
        <v>528</v>
      </c>
      <c r="Q198">
        <v>40</v>
      </c>
      <c r="R198">
        <v>9</v>
      </c>
    </row>
    <row r="199" spans="1:18" x14ac:dyDescent="0.25">
      <c r="A199">
        <v>197</v>
      </c>
      <c r="B199" t="s">
        <v>591</v>
      </c>
      <c r="C199" t="s">
        <v>918</v>
      </c>
      <c r="D199" t="s">
        <v>918</v>
      </c>
      <c r="F199" t="s">
        <v>918</v>
      </c>
      <c r="G199" t="s">
        <v>918</v>
      </c>
      <c r="H199" t="s">
        <v>918</v>
      </c>
      <c r="I199" t="s">
        <v>918</v>
      </c>
      <c r="J199" t="s">
        <v>918</v>
      </c>
      <c r="K199" t="s">
        <v>918</v>
      </c>
      <c r="L199" t="s">
        <v>918</v>
      </c>
      <c r="M199" t="s">
        <v>918</v>
      </c>
      <c r="N199" t="s">
        <v>918</v>
      </c>
      <c r="P199" t="s">
        <v>529</v>
      </c>
      <c r="Q199" t="s">
        <v>918</v>
      </c>
      <c r="R199" t="s">
        <v>918</v>
      </c>
    </row>
    <row r="200" spans="1:18" x14ac:dyDescent="0.25">
      <c r="A200">
        <v>198</v>
      </c>
      <c r="B200" t="s">
        <v>592</v>
      </c>
      <c r="C200" t="s">
        <v>918</v>
      </c>
      <c r="D200" t="s">
        <v>918</v>
      </c>
      <c r="F200" t="s">
        <v>918</v>
      </c>
      <c r="G200" t="s">
        <v>918</v>
      </c>
      <c r="H200" t="s">
        <v>918</v>
      </c>
      <c r="I200" t="s">
        <v>918</v>
      </c>
      <c r="J200" t="s">
        <v>918</v>
      </c>
      <c r="K200" t="s">
        <v>918</v>
      </c>
      <c r="L200" t="s">
        <v>918</v>
      </c>
      <c r="M200" t="s">
        <v>918</v>
      </c>
      <c r="N200" t="s">
        <v>918</v>
      </c>
      <c r="P200" t="s">
        <v>530</v>
      </c>
      <c r="Q200" t="s">
        <v>918</v>
      </c>
      <c r="R200" t="s">
        <v>918</v>
      </c>
    </row>
    <row r="201" spans="1:18" x14ac:dyDescent="0.25">
      <c r="A201">
        <v>199</v>
      </c>
      <c r="B201" t="s">
        <v>888</v>
      </c>
      <c r="C201">
        <v>1</v>
      </c>
      <c r="D201">
        <v>3</v>
      </c>
      <c r="F201">
        <v>21</v>
      </c>
      <c r="G201">
        <v>49</v>
      </c>
      <c r="H201">
        <v>6</v>
      </c>
      <c r="I201">
        <v>10</v>
      </c>
      <c r="J201">
        <v>13</v>
      </c>
      <c r="K201">
        <v>7</v>
      </c>
      <c r="L201">
        <v>9</v>
      </c>
      <c r="M201">
        <v>2</v>
      </c>
      <c r="N201">
        <v>2</v>
      </c>
      <c r="P201" t="s">
        <v>531</v>
      </c>
      <c r="Q201">
        <v>40</v>
      </c>
      <c r="R201">
        <v>9</v>
      </c>
    </row>
    <row r="202" spans="1:18" x14ac:dyDescent="0.25">
      <c r="A202">
        <v>200</v>
      </c>
      <c r="B202" t="s">
        <v>889</v>
      </c>
      <c r="C202">
        <v>1</v>
      </c>
      <c r="D202">
        <v>3</v>
      </c>
      <c r="F202">
        <v>22</v>
      </c>
      <c r="G202">
        <v>46</v>
      </c>
      <c r="H202">
        <v>6</v>
      </c>
      <c r="I202">
        <v>9</v>
      </c>
      <c r="J202">
        <v>13</v>
      </c>
      <c r="K202">
        <v>6</v>
      </c>
      <c r="L202">
        <v>8</v>
      </c>
      <c r="M202">
        <v>2</v>
      </c>
      <c r="N202">
        <v>2</v>
      </c>
      <c r="P202" t="s">
        <v>532</v>
      </c>
      <c r="Q202">
        <v>37</v>
      </c>
      <c r="R202">
        <v>9</v>
      </c>
    </row>
    <row r="203" spans="1:18" x14ac:dyDescent="0.25">
      <c r="A203">
        <v>201</v>
      </c>
      <c r="B203" t="s">
        <v>890</v>
      </c>
      <c r="C203">
        <v>1</v>
      </c>
      <c r="D203">
        <v>3</v>
      </c>
      <c r="F203">
        <v>23</v>
      </c>
      <c r="G203">
        <v>49</v>
      </c>
      <c r="H203">
        <v>6</v>
      </c>
      <c r="I203">
        <v>10</v>
      </c>
      <c r="J203">
        <v>13</v>
      </c>
      <c r="K203">
        <v>7</v>
      </c>
      <c r="L203">
        <v>9</v>
      </c>
      <c r="M203">
        <v>2</v>
      </c>
      <c r="N203">
        <v>2</v>
      </c>
      <c r="P203" t="s">
        <v>533</v>
      </c>
      <c r="Q203">
        <v>40</v>
      </c>
      <c r="R203">
        <v>9</v>
      </c>
    </row>
    <row r="204" spans="1:18" x14ac:dyDescent="0.25">
      <c r="A204">
        <v>202</v>
      </c>
      <c r="B204" t="s">
        <v>891</v>
      </c>
      <c r="C204">
        <v>1</v>
      </c>
      <c r="D204">
        <v>3</v>
      </c>
      <c r="F204">
        <v>23</v>
      </c>
      <c r="G204">
        <v>49</v>
      </c>
      <c r="H204">
        <v>6</v>
      </c>
      <c r="I204">
        <v>10</v>
      </c>
      <c r="J204">
        <v>13</v>
      </c>
      <c r="K204">
        <v>7</v>
      </c>
      <c r="L204">
        <v>9</v>
      </c>
      <c r="M204">
        <v>2</v>
      </c>
      <c r="N204">
        <v>2</v>
      </c>
      <c r="P204" t="s">
        <v>534</v>
      </c>
      <c r="Q204">
        <v>40</v>
      </c>
      <c r="R204">
        <v>9</v>
      </c>
    </row>
    <row r="205" spans="1:18" x14ac:dyDescent="0.25">
      <c r="A205">
        <v>203</v>
      </c>
      <c r="B205" t="s">
        <v>892</v>
      </c>
      <c r="C205">
        <v>1</v>
      </c>
      <c r="D205">
        <v>3</v>
      </c>
      <c r="F205">
        <v>21</v>
      </c>
      <c r="G205">
        <v>49</v>
      </c>
      <c r="H205">
        <v>6</v>
      </c>
      <c r="I205">
        <v>10</v>
      </c>
      <c r="J205">
        <v>13</v>
      </c>
      <c r="K205">
        <v>7</v>
      </c>
      <c r="L205">
        <v>9</v>
      </c>
      <c r="M205">
        <v>2</v>
      </c>
      <c r="N205">
        <v>2</v>
      </c>
      <c r="P205" t="s">
        <v>535</v>
      </c>
      <c r="Q205">
        <v>40</v>
      </c>
      <c r="R205">
        <v>9</v>
      </c>
    </row>
    <row r="206" spans="1:18" x14ac:dyDescent="0.25">
      <c r="A206">
        <v>204</v>
      </c>
      <c r="B206" t="s">
        <v>893</v>
      </c>
      <c r="C206">
        <v>1</v>
      </c>
      <c r="D206">
        <v>3</v>
      </c>
      <c r="F206">
        <v>21</v>
      </c>
      <c r="G206">
        <v>52</v>
      </c>
      <c r="H206">
        <v>7</v>
      </c>
      <c r="I206">
        <v>10</v>
      </c>
      <c r="J206">
        <v>14</v>
      </c>
      <c r="K206">
        <v>7</v>
      </c>
      <c r="L206">
        <v>10</v>
      </c>
      <c r="M206">
        <v>2</v>
      </c>
      <c r="N206">
        <v>2</v>
      </c>
      <c r="P206" t="s">
        <v>536</v>
      </c>
      <c r="Q206">
        <v>43</v>
      </c>
      <c r="R206">
        <v>9</v>
      </c>
    </row>
    <row r="207" spans="1:18" x14ac:dyDescent="0.25">
      <c r="A207">
        <v>205</v>
      </c>
      <c r="B207" t="s">
        <v>599</v>
      </c>
      <c r="C207" t="s">
        <v>918</v>
      </c>
      <c r="D207" t="s">
        <v>918</v>
      </c>
      <c r="F207" t="s">
        <v>918</v>
      </c>
      <c r="G207" t="s">
        <v>918</v>
      </c>
      <c r="H207" t="s">
        <v>918</v>
      </c>
      <c r="I207" t="s">
        <v>918</v>
      </c>
      <c r="J207" t="s">
        <v>918</v>
      </c>
      <c r="K207" t="s">
        <v>918</v>
      </c>
      <c r="L207" t="s">
        <v>918</v>
      </c>
      <c r="M207" t="s">
        <v>918</v>
      </c>
      <c r="N207" t="s">
        <v>918</v>
      </c>
      <c r="P207" t="s">
        <v>537</v>
      </c>
      <c r="Q207" t="s">
        <v>918</v>
      </c>
      <c r="R207" t="s">
        <v>918</v>
      </c>
    </row>
    <row r="208" spans="1:18" x14ac:dyDescent="0.25">
      <c r="A208">
        <v>206</v>
      </c>
      <c r="B208" t="s">
        <v>600</v>
      </c>
      <c r="C208" t="s">
        <v>918</v>
      </c>
      <c r="D208" t="s">
        <v>918</v>
      </c>
      <c r="F208" t="s">
        <v>918</v>
      </c>
      <c r="G208" t="s">
        <v>918</v>
      </c>
      <c r="H208" t="s">
        <v>918</v>
      </c>
      <c r="I208" t="s">
        <v>918</v>
      </c>
      <c r="J208" t="s">
        <v>918</v>
      </c>
      <c r="K208" t="s">
        <v>918</v>
      </c>
      <c r="L208" t="s">
        <v>918</v>
      </c>
      <c r="M208" t="s">
        <v>918</v>
      </c>
      <c r="N208" t="s">
        <v>918</v>
      </c>
      <c r="P208" t="s">
        <v>538</v>
      </c>
      <c r="Q208" t="s">
        <v>918</v>
      </c>
      <c r="R208" t="s">
        <v>918</v>
      </c>
    </row>
    <row r="209" spans="1:18" x14ac:dyDescent="0.25">
      <c r="A209">
        <v>207</v>
      </c>
      <c r="B209" t="s">
        <v>894</v>
      </c>
      <c r="C209">
        <v>1</v>
      </c>
      <c r="D209">
        <v>3</v>
      </c>
      <c r="F209">
        <v>21</v>
      </c>
      <c r="G209">
        <v>46</v>
      </c>
      <c r="H209">
        <v>6</v>
      </c>
      <c r="I209">
        <v>9</v>
      </c>
      <c r="J209">
        <v>13</v>
      </c>
      <c r="K209">
        <v>6</v>
      </c>
      <c r="L209">
        <v>8</v>
      </c>
      <c r="M209">
        <v>2</v>
      </c>
      <c r="N209">
        <v>2</v>
      </c>
      <c r="P209" t="s">
        <v>539</v>
      </c>
      <c r="Q209">
        <v>37</v>
      </c>
      <c r="R209">
        <v>9</v>
      </c>
    </row>
    <row r="210" spans="1:18" x14ac:dyDescent="0.25">
      <c r="A210">
        <v>208</v>
      </c>
      <c r="B210" t="s">
        <v>895</v>
      </c>
      <c r="C210">
        <v>1</v>
      </c>
      <c r="D210">
        <v>3</v>
      </c>
      <c r="F210">
        <v>20</v>
      </c>
      <c r="G210">
        <v>49</v>
      </c>
      <c r="H210">
        <v>6</v>
      </c>
      <c r="I210">
        <v>10</v>
      </c>
      <c r="J210">
        <v>13</v>
      </c>
      <c r="K210">
        <v>7</v>
      </c>
      <c r="L210">
        <v>9</v>
      </c>
      <c r="M210">
        <v>2</v>
      </c>
      <c r="N210">
        <v>2</v>
      </c>
      <c r="P210" t="s">
        <v>540</v>
      </c>
      <c r="Q210">
        <v>40</v>
      </c>
      <c r="R210">
        <v>9</v>
      </c>
    </row>
    <row r="211" spans="1:18" x14ac:dyDescent="0.25">
      <c r="A211">
        <v>209</v>
      </c>
      <c r="B211" t="s">
        <v>603</v>
      </c>
      <c r="C211" t="s">
        <v>918</v>
      </c>
      <c r="D211" t="s">
        <v>918</v>
      </c>
      <c r="F211" t="s">
        <v>918</v>
      </c>
      <c r="G211" t="s">
        <v>918</v>
      </c>
      <c r="H211" t="s">
        <v>918</v>
      </c>
      <c r="I211" t="s">
        <v>918</v>
      </c>
      <c r="J211" t="s">
        <v>918</v>
      </c>
      <c r="K211" t="s">
        <v>918</v>
      </c>
      <c r="L211" t="s">
        <v>918</v>
      </c>
      <c r="M211" t="s">
        <v>918</v>
      </c>
      <c r="N211" t="s">
        <v>918</v>
      </c>
      <c r="P211" t="s">
        <v>541</v>
      </c>
      <c r="Q211" t="s">
        <v>918</v>
      </c>
      <c r="R211" t="s">
        <v>918</v>
      </c>
    </row>
    <row r="212" spans="1:18" x14ac:dyDescent="0.25">
      <c r="A212">
        <v>210</v>
      </c>
      <c r="B212" t="s">
        <v>896</v>
      </c>
      <c r="C212">
        <v>1</v>
      </c>
      <c r="D212">
        <v>3</v>
      </c>
      <c r="F212">
        <v>20</v>
      </c>
      <c r="G212">
        <v>49</v>
      </c>
      <c r="H212">
        <v>6</v>
      </c>
      <c r="I212">
        <v>10</v>
      </c>
      <c r="J212">
        <v>13</v>
      </c>
      <c r="K212">
        <v>7</v>
      </c>
      <c r="L212">
        <v>9</v>
      </c>
      <c r="M212">
        <v>2</v>
      </c>
      <c r="N212">
        <v>2</v>
      </c>
      <c r="P212" t="s">
        <v>542</v>
      </c>
      <c r="Q212">
        <v>40</v>
      </c>
      <c r="R212">
        <v>9</v>
      </c>
    </row>
    <row r="213" spans="1:18" x14ac:dyDescent="0.25">
      <c r="A213">
        <v>211</v>
      </c>
      <c r="B213" t="s">
        <v>605</v>
      </c>
      <c r="C213" t="s">
        <v>918</v>
      </c>
      <c r="D213" t="s">
        <v>918</v>
      </c>
      <c r="F213" t="s">
        <v>918</v>
      </c>
      <c r="G213" t="s">
        <v>918</v>
      </c>
      <c r="H213" t="s">
        <v>918</v>
      </c>
      <c r="I213" t="s">
        <v>918</v>
      </c>
      <c r="J213" t="s">
        <v>918</v>
      </c>
      <c r="K213" t="s">
        <v>918</v>
      </c>
      <c r="L213" t="s">
        <v>918</v>
      </c>
      <c r="M213" t="s">
        <v>918</v>
      </c>
      <c r="N213" t="s">
        <v>918</v>
      </c>
      <c r="P213" t="s">
        <v>543</v>
      </c>
      <c r="Q213" t="s">
        <v>918</v>
      </c>
      <c r="R213" t="s">
        <v>918</v>
      </c>
    </row>
    <row r="214" spans="1:18" x14ac:dyDescent="0.25">
      <c r="A214">
        <v>212</v>
      </c>
      <c r="B214" t="s">
        <v>606</v>
      </c>
      <c r="C214" t="s">
        <v>918</v>
      </c>
      <c r="D214" t="s">
        <v>918</v>
      </c>
      <c r="F214" t="s">
        <v>918</v>
      </c>
      <c r="G214" t="s">
        <v>918</v>
      </c>
      <c r="H214" t="s">
        <v>918</v>
      </c>
      <c r="I214" t="s">
        <v>918</v>
      </c>
      <c r="J214" t="s">
        <v>918</v>
      </c>
      <c r="K214" t="s">
        <v>918</v>
      </c>
      <c r="L214" t="s">
        <v>918</v>
      </c>
      <c r="M214" t="s">
        <v>918</v>
      </c>
      <c r="N214" t="s">
        <v>918</v>
      </c>
      <c r="P214" t="s">
        <v>544</v>
      </c>
      <c r="Q214" t="s">
        <v>918</v>
      </c>
      <c r="R214" t="s">
        <v>918</v>
      </c>
    </row>
    <row r="215" spans="1:18" x14ac:dyDescent="0.25">
      <c r="A215">
        <v>213</v>
      </c>
      <c r="B215" t="s">
        <v>607</v>
      </c>
      <c r="C215" t="s">
        <v>918</v>
      </c>
      <c r="D215" t="s">
        <v>918</v>
      </c>
      <c r="F215" t="s">
        <v>918</v>
      </c>
      <c r="G215" t="s">
        <v>918</v>
      </c>
      <c r="H215" t="s">
        <v>918</v>
      </c>
      <c r="I215" t="s">
        <v>918</v>
      </c>
      <c r="J215" t="s">
        <v>918</v>
      </c>
      <c r="K215" t="s">
        <v>918</v>
      </c>
      <c r="L215" t="s">
        <v>918</v>
      </c>
      <c r="M215" t="s">
        <v>918</v>
      </c>
      <c r="N215" t="s">
        <v>918</v>
      </c>
      <c r="P215" t="s">
        <v>545</v>
      </c>
      <c r="Q215" t="s">
        <v>918</v>
      </c>
      <c r="R215" t="s">
        <v>918</v>
      </c>
    </row>
    <row r="216" spans="1:18" x14ac:dyDescent="0.25">
      <c r="A216">
        <v>214</v>
      </c>
      <c r="B216" t="s">
        <v>897</v>
      </c>
      <c r="C216">
        <v>1</v>
      </c>
      <c r="D216">
        <v>3</v>
      </c>
      <c r="F216">
        <v>20</v>
      </c>
      <c r="G216">
        <v>46</v>
      </c>
      <c r="H216">
        <v>6</v>
      </c>
      <c r="I216">
        <v>9</v>
      </c>
      <c r="J216">
        <v>13</v>
      </c>
      <c r="K216">
        <v>6</v>
      </c>
      <c r="L216">
        <v>8</v>
      </c>
      <c r="M216">
        <v>2</v>
      </c>
      <c r="N216">
        <v>2</v>
      </c>
      <c r="P216" t="s">
        <v>546</v>
      </c>
      <c r="Q216">
        <v>37</v>
      </c>
      <c r="R216">
        <v>9</v>
      </c>
    </row>
    <row r="217" spans="1:18" x14ac:dyDescent="0.25">
      <c r="A217">
        <v>215</v>
      </c>
      <c r="B217" t="s">
        <v>609</v>
      </c>
      <c r="C217" t="s">
        <v>918</v>
      </c>
      <c r="D217" t="s">
        <v>918</v>
      </c>
      <c r="F217" t="s">
        <v>918</v>
      </c>
      <c r="G217" t="s">
        <v>918</v>
      </c>
      <c r="H217" t="s">
        <v>918</v>
      </c>
      <c r="I217" t="s">
        <v>918</v>
      </c>
      <c r="J217" t="s">
        <v>918</v>
      </c>
      <c r="K217" t="s">
        <v>918</v>
      </c>
      <c r="L217" t="s">
        <v>918</v>
      </c>
      <c r="M217" t="s">
        <v>918</v>
      </c>
      <c r="N217" t="s">
        <v>918</v>
      </c>
      <c r="P217" t="s">
        <v>547</v>
      </c>
      <c r="Q217" t="s">
        <v>918</v>
      </c>
      <c r="R217" t="s">
        <v>918</v>
      </c>
    </row>
    <row r="218" spans="1:18" x14ac:dyDescent="0.25">
      <c r="A218">
        <v>216</v>
      </c>
      <c r="B218" t="s">
        <v>610</v>
      </c>
      <c r="C218" t="s">
        <v>918</v>
      </c>
      <c r="D218" t="s">
        <v>918</v>
      </c>
      <c r="F218" t="s">
        <v>918</v>
      </c>
      <c r="G218" t="s">
        <v>918</v>
      </c>
      <c r="H218" t="s">
        <v>918</v>
      </c>
      <c r="I218" t="s">
        <v>918</v>
      </c>
      <c r="J218" t="s">
        <v>918</v>
      </c>
      <c r="K218" t="s">
        <v>918</v>
      </c>
      <c r="L218" t="s">
        <v>918</v>
      </c>
      <c r="M218" t="s">
        <v>918</v>
      </c>
      <c r="N218" t="s">
        <v>918</v>
      </c>
      <c r="P218" t="s">
        <v>548</v>
      </c>
      <c r="Q218" t="s">
        <v>918</v>
      </c>
      <c r="R218" t="s">
        <v>918</v>
      </c>
    </row>
    <row r="219" spans="1:18" x14ac:dyDescent="0.25">
      <c r="A219">
        <v>217</v>
      </c>
      <c r="B219" t="s">
        <v>898</v>
      </c>
      <c r="C219">
        <v>1</v>
      </c>
      <c r="D219">
        <v>3</v>
      </c>
      <c r="F219">
        <v>21</v>
      </c>
      <c r="G219">
        <v>49</v>
      </c>
      <c r="H219">
        <v>6</v>
      </c>
      <c r="I219">
        <v>10</v>
      </c>
      <c r="J219">
        <v>13</v>
      </c>
      <c r="K219">
        <v>7</v>
      </c>
      <c r="L219">
        <v>9</v>
      </c>
      <c r="M219">
        <v>2</v>
      </c>
      <c r="N219">
        <v>2</v>
      </c>
      <c r="P219" t="s">
        <v>549</v>
      </c>
      <c r="Q219">
        <v>40</v>
      </c>
      <c r="R219">
        <v>9</v>
      </c>
    </row>
    <row r="220" spans="1:18" x14ac:dyDescent="0.25">
      <c r="A220">
        <v>218</v>
      </c>
      <c r="B220" t="s">
        <v>899</v>
      </c>
      <c r="C220">
        <v>1</v>
      </c>
      <c r="D220">
        <v>3</v>
      </c>
      <c r="F220">
        <v>21</v>
      </c>
      <c r="G220">
        <v>49</v>
      </c>
      <c r="H220">
        <v>6</v>
      </c>
      <c r="I220">
        <v>10</v>
      </c>
      <c r="J220">
        <v>13</v>
      </c>
      <c r="K220">
        <v>7</v>
      </c>
      <c r="L220">
        <v>9</v>
      </c>
      <c r="M220">
        <v>2</v>
      </c>
      <c r="N220">
        <v>2</v>
      </c>
      <c r="P220" t="s">
        <v>550</v>
      </c>
      <c r="Q220">
        <v>40</v>
      </c>
      <c r="R220">
        <v>9</v>
      </c>
    </row>
    <row r="221" spans="1:18" x14ac:dyDescent="0.25">
      <c r="A221">
        <v>219</v>
      </c>
      <c r="B221" t="s">
        <v>900</v>
      </c>
      <c r="C221">
        <v>1</v>
      </c>
      <c r="D221">
        <v>3</v>
      </c>
      <c r="F221">
        <v>20</v>
      </c>
      <c r="G221">
        <v>46</v>
      </c>
      <c r="H221">
        <v>6</v>
      </c>
      <c r="I221">
        <v>9</v>
      </c>
      <c r="J221">
        <v>13</v>
      </c>
      <c r="K221">
        <v>6</v>
      </c>
      <c r="L221">
        <v>8</v>
      </c>
      <c r="M221">
        <v>2</v>
      </c>
      <c r="N221">
        <v>2</v>
      </c>
      <c r="P221" t="s">
        <v>551</v>
      </c>
      <c r="Q221">
        <v>37</v>
      </c>
      <c r="R221">
        <v>9</v>
      </c>
    </row>
    <row r="222" spans="1:18" x14ac:dyDescent="0.25">
      <c r="A222">
        <v>220</v>
      </c>
      <c r="B222" t="s">
        <v>901</v>
      </c>
      <c r="C222">
        <v>1</v>
      </c>
      <c r="D222">
        <v>3</v>
      </c>
      <c r="F222">
        <v>20</v>
      </c>
      <c r="G222">
        <v>49</v>
      </c>
      <c r="H222">
        <v>6</v>
      </c>
      <c r="I222">
        <v>10</v>
      </c>
      <c r="J222">
        <v>13</v>
      </c>
      <c r="K222">
        <v>7</v>
      </c>
      <c r="L222">
        <v>9</v>
      </c>
      <c r="M222">
        <v>2</v>
      </c>
      <c r="N222">
        <v>2</v>
      </c>
      <c r="P222" t="s">
        <v>552</v>
      </c>
      <c r="Q222">
        <v>40</v>
      </c>
      <c r="R222">
        <v>9</v>
      </c>
    </row>
    <row r="223" spans="1:18" x14ac:dyDescent="0.25">
      <c r="A223">
        <v>221</v>
      </c>
      <c r="B223" t="s">
        <v>902</v>
      </c>
      <c r="C223">
        <v>1</v>
      </c>
      <c r="D223">
        <v>3</v>
      </c>
      <c r="F223">
        <v>19</v>
      </c>
      <c r="G223">
        <v>46</v>
      </c>
      <c r="H223">
        <v>6</v>
      </c>
      <c r="I223">
        <v>9</v>
      </c>
      <c r="J223">
        <v>13</v>
      </c>
      <c r="K223">
        <v>6</v>
      </c>
      <c r="L223">
        <v>8</v>
      </c>
      <c r="M223">
        <v>2</v>
      </c>
      <c r="N223">
        <v>2</v>
      </c>
      <c r="P223" t="s">
        <v>553</v>
      </c>
      <c r="Q223">
        <v>37</v>
      </c>
      <c r="R223">
        <v>9</v>
      </c>
    </row>
    <row r="224" spans="1:18" x14ac:dyDescent="0.25">
      <c r="A224">
        <v>222</v>
      </c>
      <c r="B224" t="s">
        <v>616</v>
      </c>
      <c r="C224" t="s">
        <v>918</v>
      </c>
      <c r="D224" t="s">
        <v>918</v>
      </c>
      <c r="F224" t="s">
        <v>918</v>
      </c>
      <c r="G224" t="s">
        <v>918</v>
      </c>
      <c r="H224" t="s">
        <v>918</v>
      </c>
      <c r="I224" t="s">
        <v>918</v>
      </c>
      <c r="J224" t="s">
        <v>918</v>
      </c>
      <c r="K224" t="s">
        <v>918</v>
      </c>
      <c r="L224" t="s">
        <v>918</v>
      </c>
      <c r="M224" t="s">
        <v>918</v>
      </c>
      <c r="N224" t="s">
        <v>918</v>
      </c>
      <c r="P224" t="s">
        <v>554</v>
      </c>
      <c r="Q224" t="s">
        <v>918</v>
      </c>
      <c r="R224" t="s">
        <v>918</v>
      </c>
    </row>
    <row r="225" spans="1:18" x14ac:dyDescent="0.25">
      <c r="A225">
        <v>223</v>
      </c>
      <c r="B225" t="s">
        <v>617</v>
      </c>
      <c r="C225" t="s">
        <v>918</v>
      </c>
      <c r="D225" t="s">
        <v>918</v>
      </c>
      <c r="F225" t="s">
        <v>918</v>
      </c>
      <c r="G225" t="s">
        <v>918</v>
      </c>
      <c r="H225" t="s">
        <v>918</v>
      </c>
      <c r="I225" t="s">
        <v>918</v>
      </c>
      <c r="J225" t="s">
        <v>918</v>
      </c>
      <c r="K225" t="s">
        <v>918</v>
      </c>
      <c r="L225" t="s">
        <v>918</v>
      </c>
      <c r="M225" t="s">
        <v>918</v>
      </c>
      <c r="N225" t="s">
        <v>918</v>
      </c>
      <c r="P225" t="s">
        <v>555</v>
      </c>
      <c r="Q225" t="s">
        <v>918</v>
      </c>
      <c r="R225" t="s">
        <v>918</v>
      </c>
    </row>
    <row r="226" spans="1:18" x14ac:dyDescent="0.25">
      <c r="A226">
        <v>224</v>
      </c>
      <c r="B226" t="s">
        <v>618</v>
      </c>
      <c r="C226" t="s">
        <v>918</v>
      </c>
      <c r="D226" t="s">
        <v>918</v>
      </c>
      <c r="F226" t="s">
        <v>918</v>
      </c>
      <c r="G226" t="s">
        <v>918</v>
      </c>
      <c r="H226" t="s">
        <v>918</v>
      </c>
      <c r="I226" t="s">
        <v>918</v>
      </c>
      <c r="J226" t="s">
        <v>918</v>
      </c>
      <c r="K226" t="s">
        <v>918</v>
      </c>
      <c r="L226" t="s">
        <v>918</v>
      </c>
      <c r="M226" t="s">
        <v>918</v>
      </c>
      <c r="N226" t="s">
        <v>918</v>
      </c>
      <c r="P226" t="s">
        <v>556</v>
      </c>
      <c r="Q226" t="s">
        <v>918</v>
      </c>
      <c r="R226" t="s">
        <v>918</v>
      </c>
    </row>
    <row r="227" spans="1:18" x14ac:dyDescent="0.25">
      <c r="A227">
        <v>225</v>
      </c>
      <c r="B227" t="s">
        <v>903</v>
      </c>
      <c r="C227">
        <v>1</v>
      </c>
      <c r="D227">
        <v>3</v>
      </c>
      <c r="F227">
        <v>20</v>
      </c>
      <c r="G227">
        <v>46</v>
      </c>
      <c r="H227">
        <v>6</v>
      </c>
      <c r="I227">
        <v>9</v>
      </c>
      <c r="J227">
        <v>13</v>
      </c>
      <c r="K227">
        <v>6</v>
      </c>
      <c r="L227">
        <v>8</v>
      </c>
      <c r="M227">
        <v>2</v>
      </c>
      <c r="N227">
        <v>2</v>
      </c>
      <c r="P227" t="s">
        <v>557</v>
      </c>
      <c r="Q227">
        <v>37</v>
      </c>
      <c r="R227">
        <v>9</v>
      </c>
    </row>
    <row r="228" spans="1:18" x14ac:dyDescent="0.25">
      <c r="A228">
        <v>226</v>
      </c>
      <c r="B228" t="s">
        <v>904</v>
      </c>
      <c r="C228">
        <v>1</v>
      </c>
      <c r="D228">
        <v>3</v>
      </c>
      <c r="F228">
        <v>21</v>
      </c>
      <c r="G228">
        <v>49</v>
      </c>
      <c r="H228">
        <v>6</v>
      </c>
      <c r="I228">
        <v>10</v>
      </c>
      <c r="J228">
        <v>13</v>
      </c>
      <c r="K228">
        <v>7</v>
      </c>
      <c r="L228">
        <v>9</v>
      </c>
      <c r="M228">
        <v>2</v>
      </c>
      <c r="N228">
        <v>2</v>
      </c>
      <c r="P228" t="s">
        <v>558</v>
      </c>
      <c r="Q228">
        <v>40</v>
      </c>
      <c r="R228">
        <v>9</v>
      </c>
    </row>
    <row r="229" spans="1:18" x14ac:dyDescent="0.25">
      <c r="A229">
        <v>227</v>
      </c>
      <c r="B229" t="s">
        <v>621</v>
      </c>
      <c r="C229" t="s">
        <v>918</v>
      </c>
      <c r="D229" t="s">
        <v>918</v>
      </c>
      <c r="F229" t="s">
        <v>918</v>
      </c>
      <c r="G229" t="s">
        <v>918</v>
      </c>
      <c r="H229" t="s">
        <v>918</v>
      </c>
      <c r="I229" t="s">
        <v>918</v>
      </c>
      <c r="J229" t="s">
        <v>918</v>
      </c>
      <c r="K229" t="s">
        <v>918</v>
      </c>
      <c r="L229" t="s">
        <v>918</v>
      </c>
      <c r="M229" t="s">
        <v>918</v>
      </c>
      <c r="N229" t="s">
        <v>918</v>
      </c>
      <c r="P229" t="s">
        <v>559</v>
      </c>
      <c r="Q229" t="s">
        <v>918</v>
      </c>
      <c r="R229" t="s">
        <v>918</v>
      </c>
    </row>
    <row r="230" spans="1:18" x14ac:dyDescent="0.25">
      <c r="A230">
        <v>228</v>
      </c>
      <c r="B230" t="s">
        <v>905</v>
      </c>
      <c r="C230">
        <v>1</v>
      </c>
      <c r="D230">
        <v>3</v>
      </c>
      <c r="F230">
        <v>21</v>
      </c>
      <c r="G230">
        <v>49</v>
      </c>
      <c r="H230">
        <v>6</v>
      </c>
      <c r="I230">
        <v>10</v>
      </c>
      <c r="J230">
        <v>13</v>
      </c>
      <c r="K230">
        <v>7</v>
      </c>
      <c r="L230">
        <v>9</v>
      </c>
      <c r="M230">
        <v>2</v>
      </c>
      <c r="N230">
        <v>2</v>
      </c>
      <c r="P230" t="s">
        <v>560</v>
      </c>
      <c r="Q230">
        <v>40</v>
      </c>
      <c r="R230">
        <v>9</v>
      </c>
    </row>
    <row r="231" spans="1:18" x14ac:dyDescent="0.25">
      <c r="A231">
        <v>229</v>
      </c>
      <c r="B231" t="s">
        <v>906</v>
      </c>
      <c r="C231">
        <v>1</v>
      </c>
      <c r="D231">
        <v>3</v>
      </c>
      <c r="F231">
        <v>20</v>
      </c>
      <c r="G231">
        <v>49</v>
      </c>
      <c r="H231">
        <v>6</v>
      </c>
      <c r="I231">
        <v>10</v>
      </c>
      <c r="J231">
        <v>13</v>
      </c>
      <c r="K231">
        <v>7</v>
      </c>
      <c r="L231">
        <v>9</v>
      </c>
      <c r="M231">
        <v>2</v>
      </c>
      <c r="N231">
        <v>2</v>
      </c>
      <c r="P231" t="s">
        <v>561</v>
      </c>
      <c r="Q231">
        <v>40</v>
      </c>
      <c r="R231">
        <v>9</v>
      </c>
    </row>
    <row r="232" spans="1:18" x14ac:dyDescent="0.25">
      <c r="A232">
        <v>230</v>
      </c>
      <c r="B232" t="s">
        <v>907</v>
      </c>
      <c r="C232">
        <v>1</v>
      </c>
      <c r="D232">
        <v>3</v>
      </c>
      <c r="F232">
        <v>22</v>
      </c>
      <c r="G232">
        <v>49</v>
      </c>
      <c r="H232">
        <v>6</v>
      </c>
      <c r="I232">
        <v>10</v>
      </c>
      <c r="J232">
        <v>13</v>
      </c>
      <c r="K232">
        <v>7</v>
      </c>
      <c r="L232">
        <v>9</v>
      </c>
      <c r="M232">
        <v>2</v>
      </c>
      <c r="N232">
        <v>2</v>
      </c>
      <c r="P232" t="s">
        <v>562</v>
      </c>
      <c r="Q232">
        <v>40</v>
      </c>
      <c r="R232">
        <v>9</v>
      </c>
    </row>
    <row r="233" spans="1:18" x14ac:dyDescent="0.25">
      <c r="A233">
        <v>231</v>
      </c>
      <c r="B233" t="s">
        <v>908</v>
      </c>
      <c r="C233">
        <v>1</v>
      </c>
      <c r="D233">
        <v>3</v>
      </c>
      <c r="F233">
        <v>19</v>
      </c>
      <c r="G233">
        <v>46</v>
      </c>
      <c r="H233">
        <v>6</v>
      </c>
      <c r="I233">
        <v>9</v>
      </c>
      <c r="J233">
        <v>13</v>
      </c>
      <c r="K233">
        <v>6</v>
      </c>
      <c r="L233">
        <v>8</v>
      </c>
      <c r="M233">
        <v>2</v>
      </c>
      <c r="N233">
        <v>2</v>
      </c>
      <c r="P233" t="s">
        <v>563</v>
      </c>
      <c r="Q233">
        <v>37</v>
      </c>
      <c r="R233">
        <v>9</v>
      </c>
    </row>
    <row r="234" spans="1:18" x14ac:dyDescent="0.25">
      <c r="A234">
        <v>232</v>
      </c>
      <c r="B234" t="s">
        <v>909</v>
      </c>
      <c r="C234">
        <v>1</v>
      </c>
      <c r="D234">
        <v>3</v>
      </c>
      <c r="F234">
        <v>22</v>
      </c>
      <c r="G234">
        <v>52</v>
      </c>
      <c r="H234">
        <v>7</v>
      </c>
      <c r="I234">
        <v>10</v>
      </c>
      <c r="J234">
        <v>14</v>
      </c>
      <c r="K234">
        <v>7</v>
      </c>
      <c r="L234">
        <v>10</v>
      </c>
      <c r="M234">
        <v>2</v>
      </c>
      <c r="N234">
        <v>2</v>
      </c>
      <c r="P234" t="s">
        <v>564</v>
      </c>
      <c r="Q234">
        <v>43</v>
      </c>
      <c r="R234">
        <v>9</v>
      </c>
    </row>
    <row r="235" spans="1:18" x14ac:dyDescent="0.25">
      <c r="A235">
        <v>233</v>
      </c>
      <c r="B235" t="s">
        <v>627</v>
      </c>
      <c r="C235" t="s">
        <v>918</v>
      </c>
      <c r="D235" t="s">
        <v>918</v>
      </c>
      <c r="F235" t="s">
        <v>918</v>
      </c>
      <c r="G235" t="s">
        <v>918</v>
      </c>
      <c r="H235" t="s">
        <v>918</v>
      </c>
      <c r="I235" t="s">
        <v>918</v>
      </c>
      <c r="J235" t="s">
        <v>918</v>
      </c>
      <c r="K235" t="s">
        <v>918</v>
      </c>
      <c r="L235" t="s">
        <v>918</v>
      </c>
      <c r="M235" t="s">
        <v>918</v>
      </c>
      <c r="N235" t="s">
        <v>918</v>
      </c>
      <c r="P235" t="s">
        <v>565</v>
      </c>
      <c r="Q235" t="s">
        <v>918</v>
      </c>
      <c r="R235" t="s">
        <v>918</v>
      </c>
    </row>
    <row r="236" spans="1:18" x14ac:dyDescent="0.25">
      <c r="A236">
        <v>234</v>
      </c>
      <c r="B236" t="s">
        <v>628</v>
      </c>
      <c r="C236" t="s">
        <v>918</v>
      </c>
      <c r="D236" t="s">
        <v>918</v>
      </c>
      <c r="F236" t="s">
        <v>918</v>
      </c>
      <c r="G236" t="s">
        <v>918</v>
      </c>
      <c r="H236" t="s">
        <v>918</v>
      </c>
      <c r="I236" t="s">
        <v>918</v>
      </c>
      <c r="J236" t="s">
        <v>918</v>
      </c>
      <c r="K236" t="s">
        <v>918</v>
      </c>
      <c r="L236" t="s">
        <v>918</v>
      </c>
      <c r="M236" t="s">
        <v>918</v>
      </c>
      <c r="N236" t="s">
        <v>918</v>
      </c>
      <c r="P236" t="s">
        <v>566</v>
      </c>
      <c r="Q236" t="s">
        <v>918</v>
      </c>
      <c r="R236" t="s">
        <v>918</v>
      </c>
    </row>
    <row r="237" spans="1:18" x14ac:dyDescent="0.25">
      <c r="A237">
        <v>235</v>
      </c>
      <c r="B237" t="s">
        <v>629</v>
      </c>
      <c r="C237" t="s">
        <v>918</v>
      </c>
      <c r="D237" t="s">
        <v>918</v>
      </c>
      <c r="F237" t="s">
        <v>918</v>
      </c>
      <c r="G237" t="s">
        <v>918</v>
      </c>
      <c r="H237" t="s">
        <v>918</v>
      </c>
      <c r="I237" t="s">
        <v>918</v>
      </c>
      <c r="J237" t="s">
        <v>918</v>
      </c>
      <c r="K237" t="s">
        <v>918</v>
      </c>
      <c r="L237" t="s">
        <v>918</v>
      </c>
      <c r="M237" t="s">
        <v>918</v>
      </c>
      <c r="N237" t="s">
        <v>918</v>
      </c>
      <c r="P237" t="s">
        <v>567</v>
      </c>
      <c r="Q237" t="s">
        <v>918</v>
      </c>
      <c r="R237" t="s">
        <v>918</v>
      </c>
    </row>
    <row r="238" spans="1:18" x14ac:dyDescent="0.25">
      <c r="A238">
        <v>236</v>
      </c>
      <c r="B238" t="s">
        <v>630</v>
      </c>
      <c r="C238" t="s">
        <v>918</v>
      </c>
      <c r="D238" t="s">
        <v>918</v>
      </c>
      <c r="F238" t="s">
        <v>918</v>
      </c>
      <c r="G238" t="s">
        <v>918</v>
      </c>
      <c r="H238" t="s">
        <v>918</v>
      </c>
      <c r="I238" t="s">
        <v>918</v>
      </c>
      <c r="J238" t="s">
        <v>918</v>
      </c>
      <c r="K238" t="s">
        <v>918</v>
      </c>
      <c r="L238" t="s">
        <v>918</v>
      </c>
      <c r="M238" t="s">
        <v>918</v>
      </c>
      <c r="N238" t="s">
        <v>918</v>
      </c>
      <c r="P238" t="s">
        <v>568</v>
      </c>
      <c r="Q238" t="s">
        <v>918</v>
      </c>
      <c r="R238" t="s">
        <v>918</v>
      </c>
    </row>
    <row r="239" spans="1:18" x14ac:dyDescent="0.25">
      <c r="A239">
        <v>237</v>
      </c>
      <c r="B239" t="s">
        <v>910</v>
      </c>
      <c r="C239">
        <v>1</v>
      </c>
      <c r="D239">
        <v>3</v>
      </c>
      <c r="F239">
        <v>20</v>
      </c>
      <c r="G239">
        <v>49</v>
      </c>
      <c r="H239">
        <v>6</v>
      </c>
      <c r="I239">
        <v>10</v>
      </c>
      <c r="J239">
        <v>13</v>
      </c>
      <c r="K239">
        <v>7</v>
      </c>
      <c r="L239">
        <v>9</v>
      </c>
      <c r="M239">
        <v>2</v>
      </c>
      <c r="N239">
        <v>2</v>
      </c>
      <c r="P239" t="s">
        <v>569</v>
      </c>
      <c r="Q239">
        <v>40</v>
      </c>
      <c r="R239">
        <v>9</v>
      </c>
    </row>
    <row r="240" spans="1:18" x14ac:dyDescent="0.25">
      <c r="A240">
        <v>238</v>
      </c>
      <c r="B240" t="s">
        <v>911</v>
      </c>
      <c r="C240">
        <v>1</v>
      </c>
      <c r="D240">
        <v>3</v>
      </c>
      <c r="F240">
        <v>20</v>
      </c>
      <c r="G240">
        <v>49</v>
      </c>
      <c r="H240">
        <v>6</v>
      </c>
      <c r="I240">
        <v>10</v>
      </c>
      <c r="J240">
        <v>13</v>
      </c>
      <c r="K240">
        <v>7</v>
      </c>
      <c r="L240">
        <v>9</v>
      </c>
      <c r="M240">
        <v>2</v>
      </c>
      <c r="N240">
        <v>2</v>
      </c>
      <c r="P240" t="s">
        <v>570</v>
      </c>
      <c r="Q240">
        <v>40</v>
      </c>
      <c r="R240">
        <v>9</v>
      </c>
    </row>
    <row r="241" spans="1:18" x14ac:dyDescent="0.25">
      <c r="A241">
        <v>239</v>
      </c>
      <c r="B241" t="s">
        <v>912</v>
      </c>
      <c r="C241">
        <v>1</v>
      </c>
      <c r="D241">
        <v>3</v>
      </c>
      <c r="F241">
        <v>21</v>
      </c>
      <c r="G241">
        <v>49</v>
      </c>
      <c r="H241">
        <v>6</v>
      </c>
      <c r="I241">
        <v>10</v>
      </c>
      <c r="J241">
        <v>13</v>
      </c>
      <c r="K241">
        <v>7</v>
      </c>
      <c r="L241">
        <v>9</v>
      </c>
      <c r="M241">
        <v>2</v>
      </c>
      <c r="N241">
        <v>2</v>
      </c>
      <c r="P241" t="s">
        <v>571</v>
      </c>
      <c r="Q241">
        <v>40</v>
      </c>
      <c r="R241">
        <v>9</v>
      </c>
    </row>
    <row r="242" spans="1:18" x14ac:dyDescent="0.25">
      <c r="A242">
        <v>240</v>
      </c>
      <c r="B242" t="s">
        <v>913</v>
      </c>
      <c r="C242">
        <v>1</v>
      </c>
      <c r="D242">
        <v>3</v>
      </c>
      <c r="F242">
        <v>22</v>
      </c>
      <c r="G242">
        <v>49</v>
      </c>
      <c r="H242">
        <v>6</v>
      </c>
      <c r="I242">
        <v>10</v>
      </c>
      <c r="J242">
        <v>13</v>
      </c>
      <c r="K242">
        <v>7</v>
      </c>
      <c r="L242">
        <v>9</v>
      </c>
      <c r="M242">
        <v>2</v>
      </c>
      <c r="N242">
        <v>2</v>
      </c>
      <c r="P242" t="s">
        <v>572</v>
      </c>
      <c r="Q242">
        <v>40</v>
      </c>
      <c r="R242">
        <v>9</v>
      </c>
    </row>
    <row r="243" spans="1:18" x14ac:dyDescent="0.25">
      <c r="A243">
        <v>241</v>
      </c>
      <c r="B243" t="s">
        <v>914</v>
      </c>
      <c r="C243">
        <v>1</v>
      </c>
      <c r="D243">
        <v>3</v>
      </c>
      <c r="F243">
        <v>21</v>
      </c>
      <c r="G243">
        <v>46</v>
      </c>
      <c r="H243">
        <v>6</v>
      </c>
      <c r="I243">
        <v>9</v>
      </c>
      <c r="J243">
        <v>13</v>
      </c>
      <c r="K243">
        <v>6</v>
      </c>
      <c r="L243">
        <v>8</v>
      </c>
      <c r="M243">
        <v>2</v>
      </c>
      <c r="N243">
        <v>2</v>
      </c>
      <c r="P243" t="s">
        <v>573</v>
      </c>
      <c r="Q243">
        <v>37</v>
      </c>
      <c r="R243">
        <v>9</v>
      </c>
    </row>
    <row r="244" spans="1:18" x14ac:dyDescent="0.25">
      <c r="A244">
        <v>242</v>
      </c>
      <c r="B244" t="s">
        <v>915</v>
      </c>
      <c r="C244">
        <v>1</v>
      </c>
      <c r="D244">
        <v>3</v>
      </c>
      <c r="F244">
        <v>20</v>
      </c>
      <c r="G244">
        <v>46</v>
      </c>
      <c r="H244">
        <v>6</v>
      </c>
      <c r="I244">
        <v>9</v>
      </c>
      <c r="J244">
        <v>13</v>
      </c>
      <c r="K244">
        <v>6</v>
      </c>
      <c r="L244">
        <v>8</v>
      </c>
      <c r="M244">
        <v>2</v>
      </c>
      <c r="N244">
        <v>2</v>
      </c>
      <c r="P244" t="s">
        <v>574</v>
      </c>
      <c r="Q244">
        <v>37</v>
      </c>
      <c r="R244">
        <v>9</v>
      </c>
    </row>
    <row r="245" spans="1:18" x14ac:dyDescent="0.25">
      <c r="A245">
        <v>243</v>
      </c>
      <c r="B245" t="s">
        <v>916</v>
      </c>
      <c r="C245">
        <v>1</v>
      </c>
      <c r="D245">
        <v>3</v>
      </c>
      <c r="F245">
        <v>20</v>
      </c>
      <c r="G245">
        <v>46</v>
      </c>
      <c r="H245">
        <v>6</v>
      </c>
      <c r="I245">
        <v>9</v>
      </c>
      <c r="J245">
        <v>13</v>
      </c>
      <c r="K245">
        <v>6</v>
      </c>
      <c r="L245">
        <v>8</v>
      </c>
      <c r="M245">
        <v>2</v>
      </c>
      <c r="N245">
        <v>2</v>
      </c>
      <c r="P245" t="s">
        <v>575</v>
      </c>
      <c r="Q245">
        <v>37</v>
      </c>
      <c r="R245">
        <v>9</v>
      </c>
    </row>
    <row r="246" spans="1:18" x14ac:dyDescent="0.25">
      <c r="A246">
        <v>244</v>
      </c>
      <c r="B246" t="s">
        <v>638</v>
      </c>
      <c r="C246" t="s">
        <v>918</v>
      </c>
      <c r="D246" t="s">
        <v>918</v>
      </c>
      <c r="F246" t="s">
        <v>918</v>
      </c>
      <c r="G246" t="s">
        <v>918</v>
      </c>
      <c r="H246" t="s">
        <v>918</v>
      </c>
      <c r="I246" t="s">
        <v>918</v>
      </c>
      <c r="J246" t="s">
        <v>918</v>
      </c>
      <c r="K246" t="s">
        <v>918</v>
      </c>
      <c r="L246" t="s">
        <v>918</v>
      </c>
      <c r="M246" t="s">
        <v>918</v>
      </c>
      <c r="N246" t="s">
        <v>918</v>
      </c>
      <c r="P246" t="s">
        <v>576</v>
      </c>
      <c r="Q246" t="s">
        <v>918</v>
      </c>
      <c r="R246" t="s">
        <v>918</v>
      </c>
    </row>
    <row r="247" spans="1:18" x14ac:dyDescent="0.25">
      <c r="A247">
        <v>245</v>
      </c>
      <c r="B247" t="s">
        <v>917</v>
      </c>
      <c r="C247">
        <v>1</v>
      </c>
      <c r="D247">
        <v>3</v>
      </c>
      <c r="F247">
        <v>22</v>
      </c>
      <c r="G247">
        <v>49</v>
      </c>
      <c r="H247">
        <v>6</v>
      </c>
      <c r="I247">
        <v>10</v>
      </c>
      <c r="J247">
        <v>13</v>
      </c>
      <c r="K247">
        <v>7</v>
      </c>
      <c r="L247">
        <v>9</v>
      </c>
      <c r="M247">
        <v>2</v>
      </c>
      <c r="N247">
        <v>2</v>
      </c>
      <c r="P247" t="s">
        <v>577</v>
      </c>
      <c r="Q247">
        <v>40</v>
      </c>
      <c r="R247">
        <v>9</v>
      </c>
    </row>
    <row r="251" spans="1:18" x14ac:dyDescent="0.25">
      <c r="B251" t="s">
        <v>876</v>
      </c>
      <c r="C251" t="s">
        <v>791</v>
      </c>
      <c r="F251" t="s">
        <v>834</v>
      </c>
      <c r="H251" t="s">
        <v>876</v>
      </c>
      <c r="J251" t="s">
        <v>578</v>
      </c>
    </row>
    <row r="252" spans="1:18" x14ac:dyDescent="0.25">
      <c r="B252" t="s">
        <v>877</v>
      </c>
      <c r="C252" t="s">
        <v>792</v>
      </c>
      <c r="F252" t="s">
        <v>835</v>
      </c>
      <c r="H252" t="s">
        <v>877</v>
      </c>
      <c r="J252" t="s">
        <v>579</v>
      </c>
    </row>
    <row r="253" spans="1:18" x14ac:dyDescent="0.25">
      <c r="B253" t="s">
        <v>580</v>
      </c>
      <c r="C253" t="s">
        <v>793</v>
      </c>
      <c r="H253" t="s">
        <v>580</v>
      </c>
      <c r="J253" t="s">
        <v>580</v>
      </c>
    </row>
    <row r="254" spans="1:18" x14ac:dyDescent="0.25">
      <c r="B254" t="s">
        <v>878</v>
      </c>
      <c r="C254" t="s">
        <v>794</v>
      </c>
      <c r="F254" t="s">
        <v>836</v>
      </c>
      <c r="H254" t="s">
        <v>878</v>
      </c>
      <c r="J254" t="s">
        <v>581</v>
      </c>
    </row>
    <row r="255" spans="1:18" x14ac:dyDescent="0.25">
      <c r="B255" t="s">
        <v>879</v>
      </c>
      <c r="C255" t="s">
        <v>795</v>
      </c>
      <c r="F255" t="s">
        <v>837</v>
      </c>
      <c r="H255" t="s">
        <v>879</v>
      </c>
      <c r="J255" t="s">
        <v>582</v>
      </c>
    </row>
    <row r="256" spans="1:18" x14ac:dyDescent="0.25">
      <c r="B256" t="s">
        <v>880</v>
      </c>
      <c r="C256" t="s">
        <v>796</v>
      </c>
      <c r="F256" t="s">
        <v>838</v>
      </c>
      <c r="H256" t="s">
        <v>880</v>
      </c>
      <c r="J256" t="s">
        <v>583</v>
      </c>
    </row>
    <row r="257" spans="2:10" x14ac:dyDescent="0.25">
      <c r="B257" t="s">
        <v>881</v>
      </c>
      <c r="C257" t="s">
        <v>797</v>
      </c>
      <c r="F257" t="s">
        <v>839</v>
      </c>
      <c r="H257" t="s">
        <v>881</v>
      </c>
      <c r="J257" t="s">
        <v>584</v>
      </c>
    </row>
    <row r="258" spans="2:10" x14ac:dyDescent="0.25">
      <c r="B258" t="s">
        <v>882</v>
      </c>
      <c r="C258" t="s">
        <v>798</v>
      </c>
      <c r="F258" t="s">
        <v>840</v>
      </c>
      <c r="H258" t="s">
        <v>882</v>
      </c>
      <c r="J258" t="s">
        <v>585</v>
      </c>
    </row>
    <row r="259" spans="2:10" x14ac:dyDescent="0.25">
      <c r="B259" t="s">
        <v>883</v>
      </c>
      <c r="C259" t="s">
        <v>799</v>
      </c>
      <c r="F259" t="s">
        <v>841</v>
      </c>
      <c r="H259" t="s">
        <v>883</v>
      </c>
      <c r="J259" t="s">
        <v>586</v>
      </c>
    </row>
    <row r="260" spans="2:10" x14ac:dyDescent="0.25">
      <c r="B260" t="s">
        <v>884</v>
      </c>
      <c r="C260" t="s">
        <v>800</v>
      </c>
      <c r="F260" t="s">
        <v>842</v>
      </c>
      <c r="H260" t="s">
        <v>884</v>
      </c>
      <c r="J260" t="s">
        <v>587</v>
      </c>
    </row>
    <row r="261" spans="2:10" x14ac:dyDescent="0.25">
      <c r="B261" t="s">
        <v>885</v>
      </c>
      <c r="C261" t="s">
        <v>801</v>
      </c>
      <c r="F261" t="s">
        <v>843</v>
      </c>
      <c r="H261" t="s">
        <v>885</v>
      </c>
      <c r="J261" t="s">
        <v>588</v>
      </c>
    </row>
    <row r="262" spans="2:10" x14ac:dyDescent="0.25">
      <c r="B262" t="s">
        <v>886</v>
      </c>
      <c r="C262" t="s">
        <v>802</v>
      </c>
      <c r="F262" t="s">
        <v>844</v>
      </c>
      <c r="H262" t="s">
        <v>886</v>
      </c>
      <c r="J262" t="s">
        <v>589</v>
      </c>
    </row>
    <row r="263" spans="2:10" x14ac:dyDescent="0.25">
      <c r="B263" t="s">
        <v>887</v>
      </c>
      <c r="C263" t="s">
        <v>803</v>
      </c>
      <c r="F263" t="s">
        <v>845</v>
      </c>
      <c r="H263" t="s">
        <v>887</v>
      </c>
      <c r="J263" t="s">
        <v>590</v>
      </c>
    </row>
    <row r="264" spans="2:10" x14ac:dyDescent="0.25">
      <c r="B264" t="s">
        <v>591</v>
      </c>
      <c r="C264" t="s">
        <v>804</v>
      </c>
      <c r="H264" t="s">
        <v>591</v>
      </c>
      <c r="J264" t="s">
        <v>591</v>
      </c>
    </row>
    <row r="265" spans="2:10" x14ac:dyDescent="0.25">
      <c r="B265" t="s">
        <v>592</v>
      </c>
      <c r="C265" t="s">
        <v>805</v>
      </c>
      <c r="H265" t="s">
        <v>592</v>
      </c>
      <c r="J265" t="s">
        <v>592</v>
      </c>
    </row>
    <row r="266" spans="2:10" x14ac:dyDescent="0.25">
      <c r="B266" t="s">
        <v>888</v>
      </c>
      <c r="C266" t="s">
        <v>806</v>
      </c>
      <c r="F266" t="s">
        <v>846</v>
      </c>
      <c r="H266" t="s">
        <v>888</v>
      </c>
      <c r="J266" t="s">
        <v>593</v>
      </c>
    </row>
    <row r="267" spans="2:10" x14ac:dyDescent="0.25">
      <c r="B267" t="s">
        <v>889</v>
      </c>
      <c r="C267" t="s">
        <v>807</v>
      </c>
      <c r="F267" t="s">
        <v>847</v>
      </c>
      <c r="H267" t="s">
        <v>889</v>
      </c>
      <c r="J267" t="s">
        <v>594</v>
      </c>
    </row>
    <row r="268" spans="2:10" x14ac:dyDescent="0.25">
      <c r="B268" t="s">
        <v>890</v>
      </c>
      <c r="C268" t="s">
        <v>808</v>
      </c>
      <c r="F268" t="s">
        <v>848</v>
      </c>
      <c r="H268" t="s">
        <v>890</v>
      </c>
      <c r="J268" t="s">
        <v>595</v>
      </c>
    </row>
    <row r="269" spans="2:10" x14ac:dyDescent="0.25">
      <c r="B269" t="s">
        <v>891</v>
      </c>
      <c r="C269" t="s">
        <v>809</v>
      </c>
      <c r="F269" t="s">
        <v>849</v>
      </c>
      <c r="H269" t="s">
        <v>891</v>
      </c>
      <c r="J269" t="s">
        <v>596</v>
      </c>
    </row>
    <row r="270" spans="2:10" x14ac:dyDescent="0.25">
      <c r="B270" t="s">
        <v>892</v>
      </c>
      <c r="C270" t="s">
        <v>810</v>
      </c>
      <c r="F270" t="s">
        <v>850</v>
      </c>
      <c r="H270" t="s">
        <v>892</v>
      </c>
      <c r="J270" t="s">
        <v>597</v>
      </c>
    </row>
    <row r="271" spans="2:10" x14ac:dyDescent="0.25">
      <c r="B271" t="s">
        <v>893</v>
      </c>
      <c r="C271" t="s">
        <v>811</v>
      </c>
      <c r="F271" t="s">
        <v>851</v>
      </c>
      <c r="H271" t="s">
        <v>893</v>
      </c>
      <c r="J271" t="s">
        <v>598</v>
      </c>
    </row>
    <row r="272" spans="2:10" x14ac:dyDescent="0.25">
      <c r="B272" t="s">
        <v>599</v>
      </c>
      <c r="C272" t="s">
        <v>812</v>
      </c>
      <c r="H272" t="s">
        <v>599</v>
      </c>
      <c r="J272" t="s">
        <v>599</v>
      </c>
    </row>
    <row r="273" spans="2:10" x14ac:dyDescent="0.25">
      <c r="B273" t="s">
        <v>600</v>
      </c>
      <c r="C273" t="s">
        <v>813</v>
      </c>
      <c r="H273" t="s">
        <v>600</v>
      </c>
      <c r="J273" t="s">
        <v>600</v>
      </c>
    </row>
    <row r="274" spans="2:10" x14ac:dyDescent="0.25">
      <c r="B274" t="s">
        <v>894</v>
      </c>
      <c r="C274" t="s">
        <v>814</v>
      </c>
      <c r="F274" t="s">
        <v>852</v>
      </c>
      <c r="H274" t="s">
        <v>894</v>
      </c>
      <c r="J274" t="s">
        <v>601</v>
      </c>
    </row>
    <row r="275" spans="2:10" x14ac:dyDescent="0.25">
      <c r="B275" t="s">
        <v>895</v>
      </c>
      <c r="C275" t="s">
        <v>815</v>
      </c>
      <c r="F275" t="s">
        <v>853</v>
      </c>
      <c r="H275" t="s">
        <v>895</v>
      </c>
      <c r="J275" t="s">
        <v>602</v>
      </c>
    </row>
    <row r="276" spans="2:10" x14ac:dyDescent="0.25">
      <c r="B276" t="s">
        <v>603</v>
      </c>
      <c r="C276" t="s">
        <v>816</v>
      </c>
      <c r="H276" t="s">
        <v>603</v>
      </c>
      <c r="J276" t="s">
        <v>603</v>
      </c>
    </row>
    <row r="277" spans="2:10" x14ac:dyDescent="0.25">
      <c r="B277" t="s">
        <v>896</v>
      </c>
      <c r="C277" t="s">
        <v>817</v>
      </c>
      <c r="F277" t="s">
        <v>854</v>
      </c>
      <c r="H277" t="s">
        <v>896</v>
      </c>
      <c r="J277" t="s">
        <v>604</v>
      </c>
    </row>
    <row r="278" spans="2:10" x14ac:dyDescent="0.25">
      <c r="B278" t="s">
        <v>605</v>
      </c>
      <c r="C278" t="s">
        <v>811</v>
      </c>
      <c r="H278" t="s">
        <v>605</v>
      </c>
      <c r="J278" t="s">
        <v>605</v>
      </c>
    </row>
    <row r="279" spans="2:10" x14ac:dyDescent="0.25">
      <c r="B279" t="s">
        <v>606</v>
      </c>
      <c r="C279" t="s">
        <v>810</v>
      </c>
      <c r="H279" t="s">
        <v>606</v>
      </c>
      <c r="J279" t="s">
        <v>606</v>
      </c>
    </row>
    <row r="280" spans="2:10" x14ac:dyDescent="0.25">
      <c r="B280" t="s">
        <v>607</v>
      </c>
      <c r="C280" t="s">
        <v>801</v>
      </c>
      <c r="H280" t="s">
        <v>607</v>
      </c>
      <c r="J280" t="s">
        <v>607</v>
      </c>
    </row>
    <row r="281" spans="2:10" x14ac:dyDescent="0.25">
      <c r="B281" t="s">
        <v>897</v>
      </c>
      <c r="C281" t="s">
        <v>818</v>
      </c>
      <c r="F281" t="s">
        <v>855</v>
      </c>
      <c r="H281" t="s">
        <v>897</v>
      </c>
      <c r="J281" t="s">
        <v>608</v>
      </c>
    </row>
    <row r="282" spans="2:10" x14ac:dyDescent="0.25">
      <c r="B282" t="s">
        <v>609</v>
      </c>
      <c r="C282" t="s">
        <v>808</v>
      </c>
      <c r="H282" t="s">
        <v>609</v>
      </c>
      <c r="J282" t="s">
        <v>609</v>
      </c>
    </row>
    <row r="283" spans="2:10" x14ac:dyDescent="0.25">
      <c r="B283" t="s">
        <v>610</v>
      </c>
      <c r="C283" t="s">
        <v>795</v>
      </c>
      <c r="H283" t="s">
        <v>610</v>
      </c>
      <c r="J283" t="s">
        <v>610</v>
      </c>
    </row>
    <row r="284" spans="2:10" x14ac:dyDescent="0.25">
      <c r="B284" t="s">
        <v>898</v>
      </c>
      <c r="C284" t="s">
        <v>819</v>
      </c>
      <c r="F284" t="s">
        <v>856</v>
      </c>
      <c r="H284" t="s">
        <v>898</v>
      </c>
      <c r="J284" t="s">
        <v>611</v>
      </c>
    </row>
    <row r="285" spans="2:10" x14ac:dyDescent="0.25">
      <c r="B285" t="s">
        <v>899</v>
      </c>
      <c r="C285" t="s">
        <v>816</v>
      </c>
      <c r="F285" t="s">
        <v>857</v>
      </c>
      <c r="H285" t="s">
        <v>899</v>
      </c>
      <c r="J285" t="s">
        <v>612</v>
      </c>
    </row>
    <row r="286" spans="2:10" x14ac:dyDescent="0.25">
      <c r="B286" t="s">
        <v>900</v>
      </c>
      <c r="C286" t="s">
        <v>820</v>
      </c>
      <c r="F286" t="s">
        <v>858</v>
      </c>
      <c r="H286" t="s">
        <v>900</v>
      </c>
      <c r="J286" t="s">
        <v>613</v>
      </c>
    </row>
    <row r="287" spans="2:10" x14ac:dyDescent="0.25">
      <c r="B287" t="s">
        <v>901</v>
      </c>
      <c r="C287" t="s">
        <v>812</v>
      </c>
      <c r="F287" t="s">
        <v>859</v>
      </c>
      <c r="H287" t="s">
        <v>901</v>
      </c>
      <c r="J287" t="s">
        <v>614</v>
      </c>
    </row>
    <row r="288" spans="2:10" x14ac:dyDescent="0.25">
      <c r="B288" t="s">
        <v>902</v>
      </c>
      <c r="C288" t="s">
        <v>821</v>
      </c>
      <c r="F288" t="s">
        <v>860</v>
      </c>
      <c r="H288" t="s">
        <v>902</v>
      </c>
      <c r="J288" t="s">
        <v>615</v>
      </c>
    </row>
    <row r="289" spans="2:10" x14ac:dyDescent="0.25">
      <c r="B289" t="s">
        <v>616</v>
      </c>
      <c r="C289" t="s">
        <v>806</v>
      </c>
      <c r="H289" t="s">
        <v>616</v>
      </c>
      <c r="J289" t="s">
        <v>616</v>
      </c>
    </row>
    <row r="290" spans="2:10" x14ac:dyDescent="0.25">
      <c r="B290" t="s">
        <v>617</v>
      </c>
      <c r="C290" t="s">
        <v>802</v>
      </c>
      <c r="H290" t="s">
        <v>617</v>
      </c>
      <c r="J290" t="s">
        <v>617</v>
      </c>
    </row>
    <row r="291" spans="2:10" x14ac:dyDescent="0.25">
      <c r="B291" t="s">
        <v>618</v>
      </c>
      <c r="C291" t="s">
        <v>811</v>
      </c>
      <c r="H291" t="s">
        <v>618</v>
      </c>
      <c r="J291" t="s">
        <v>618</v>
      </c>
    </row>
    <row r="292" spans="2:10" x14ac:dyDescent="0.25">
      <c r="B292" t="s">
        <v>903</v>
      </c>
      <c r="C292" t="s">
        <v>822</v>
      </c>
      <c r="F292" t="s">
        <v>861</v>
      </c>
      <c r="H292" t="s">
        <v>903</v>
      </c>
      <c r="J292" t="s">
        <v>619</v>
      </c>
    </row>
    <row r="293" spans="2:10" x14ac:dyDescent="0.25">
      <c r="B293" t="s">
        <v>904</v>
      </c>
      <c r="C293" t="s">
        <v>793</v>
      </c>
      <c r="F293" t="s">
        <v>862</v>
      </c>
      <c r="H293" t="s">
        <v>904</v>
      </c>
      <c r="J293" t="s">
        <v>620</v>
      </c>
    </row>
    <row r="294" spans="2:10" x14ac:dyDescent="0.25">
      <c r="B294" t="s">
        <v>621</v>
      </c>
      <c r="C294" t="s">
        <v>823</v>
      </c>
      <c r="H294" t="s">
        <v>621</v>
      </c>
      <c r="J294" t="s">
        <v>621</v>
      </c>
    </row>
    <row r="295" spans="2:10" x14ac:dyDescent="0.25">
      <c r="B295" t="s">
        <v>905</v>
      </c>
      <c r="C295" t="s">
        <v>824</v>
      </c>
      <c r="F295" t="s">
        <v>863</v>
      </c>
      <c r="H295" t="s">
        <v>905</v>
      </c>
      <c r="J295" t="s">
        <v>622</v>
      </c>
    </row>
    <row r="296" spans="2:10" x14ac:dyDescent="0.25">
      <c r="B296" t="s">
        <v>906</v>
      </c>
      <c r="C296" t="s">
        <v>825</v>
      </c>
      <c r="F296" t="s">
        <v>864</v>
      </c>
      <c r="H296" t="s">
        <v>906</v>
      </c>
      <c r="J296" t="s">
        <v>623</v>
      </c>
    </row>
    <row r="297" spans="2:10" x14ac:dyDescent="0.25">
      <c r="B297" t="s">
        <v>907</v>
      </c>
      <c r="C297" t="s">
        <v>826</v>
      </c>
      <c r="F297" t="s">
        <v>865</v>
      </c>
      <c r="H297" t="s">
        <v>907</v>
      </c>
      <c r="J297" t="s">
        <v>624</v>
      </c>
    </row>
    <row r="298" spans="2:10" x14ac:dyDescent="0.25">
      <c r="B298" t="s">
        <v>908</v>
      </c>
      <c r="C298" t="s">
        <v>827</v>
      </c>
      <c r="F298" t="s">
        <v>866</v>
      </c>
      <c r="H298" t="s">
        <v>908</v>
      </c>
      <c r="J298" t="s">
        <v>625</v>
      </c>
    </row>
    <row r="299" spans="2:10" x14ac:dyDescent="0.25">
      <c r="B299" t="s">
        <v>909</v>
      </c>
      <c r="C299" t="s">
        <v>828</v>
      </c>
      <c r="F299" t="s">
        <v>867</v>
      </c>
      <c r="H299" t="s">
        <v>909</v>
      </c>
      <c r="J299" t="s">
        <v>626</v>
      </c>
    </row>
    <row r="300" spans="2:10" x14ac:dyDescent="0.25">
      <c r="B300" t="s">
        <v>627</v>
      </c>
      <c r="C300" t="s">
        <v>798</v>
      </c>
      <c r="H300" t="s">
        <v>627</v>
      </c>
      <c r="J300" t="s">
        <v>627</v>
      </c>
    </row>
    <row r="301" spans="2:10" x14ac:dyDescent="0.25">
      <c r="B301" t="s">
        <v>628</v>
      </c>
      <c r="C301" t="s">
        <v>816</v>
      </c>
      <c r="H301" t="s">
        <v>628</v>
      </c>
      <c r="J301" t="s">
        <v>628</v>
      </c>
    </row>
    <row r="302" spans="2:10" x14ac:dyDescent="0.25">
      <c r="B302" t="s">
        <v>629</v>
      </c>
      <c r="C302" t="s">
        <v>817</v>
      </c>
      <c r="H302" t="s">
        <v>629</v>
      </c>
      <c r="J302" t="s">
        <v>629</v>
      </c>
    </row>
    <row r="303" spans="2:10" x14ac:dyDescent="0.25">
      <c r="B303" t="s">
        <v>630</v>
      </c>
      <c r="C303" t="s">
        <v>815</v>
      </c>
      <c r="H303" t="s">
        <v>630</v>
      </c>
      <c r="J303" t="s">
        <v>630</v>
      </c>
    </row>
    <row r="304" spans="2:10" x14ac:dyDescent="0.25">
      <c r="B304" t="s">
        <v>910</v>
      </c>
      <c r="C304" t="s">
        <v>823</v>
      </c>
      <c r="F304" t="s">
        <v>868</v>
      </c>
      <c r="H304" t="s">
        <v>910</v>
      </c>
      <c r="J304" t="s">
        <v>631</v>
      </c>
    </row>
    <row r="305" spans="2:10" x14ac:dyDescent="0.25">
      <c r="B305" t="s">
        <v>911</v>
      </c>
      <c r="C305" t="s">
        <v>804</v>
      </c>
      <c r="F305" t="s">
        <v>869</v>
      </c>
      <c r="H305" t="s">
        <v>911</v>
      </c>
      <c r="J305" t="s">
        <v>632</v>
      </c>
    </row>
    <row r="306" spans="2:10" x14ac:dyDescent="0.25">
      <c r="B306" t="s">
        <v>912</v>
      </c>
      <c r="C306" t="s">
        <v>805</v>
      </c>
      <c r="F306" t="s">
        <v>870</v>
      </c>
      <c r="H306" t="s">
        <v>912</v>
      </c>
      <c r="J306" t="s">
        <v>633</v>
      </c>
    </row>
    <row r="307" spans="2:10" x14ac:dyDescent="0.25">
      <c r="B307" t="s">
        <v>913</v>
      </c>
      <c r="C307" t="s">
        <v>829</v>
      </c>
      <c r="F307" t="s">
        <v>871</v>
      </c>
      <c r="H307" t="s">
        <v>913</v>
      </c>
      <c r="J307" t="s">
        <v>634</v>
      </c>
    </row>
    <row r="308" spans="2:10" x14ac:dyDescent="0.25">
      <c r="B308" t="s">
        <v>914</v>
      </c>
      <c r="C308" t="s">
        <v>830</v>
      </c>
      <c r="F308" t="s">
        <v>872</v>
      </c>
      <c r="H308" t="s">
        <v>914</v>
      </c>
      <c r="J308" t="s">
        <v>635</v>
      </c>
    </row>
    <row r="309" spans="2:10" x14ac:dyDescent="0.25">
      <c r="B309" t="s">
        <v>915</v>
      </c>
      <c r="C309" t="s">
        <v>813</v>
      </c>
      <c r="F309" t="s">
        <v>873</v>
      </c>
      <c r="H309" t="s">
        <v>915</v>
      </c>
      <c r="J309" t="s">
        <v>636</v>
      </c>
    </row>
    <row r="310" spans="2:10" x14ac:dyDescent="0.25">
      <c r="B310" t="s">
        <v>916</v>
      </c>
      <c r="C310" t="s">
        <v>831</v>
      </c>
      <c r="F310" t="s">
        <v>874</v>
      </c>
      <c r="H310" t="s">
        <v>916</v>
      </c>
      <c r="J310" t="s">
        <v>637</v>
      </c>
    </row>
    <row r="311" spans="2:10" x14ac:dyDescent="0.25">
      <c r="B311" t="s">
        <v>638</v>
      </c>
      <c r="C311" t="s">
        <v>832</v>
      </c>
      <c r="H311" t="s">
        <v>638</v>
      </c>
      <c r="J311" t="s">
        <v>638</v>
      </c>
    </row>
    <row r="312" spans="2:10" x14ac:dyDescent="0.25">
      <c r="B312" t="s">
        <v>917</v>
      </c>
      <c r="C312" t="s">
        <v>833</v>
      </c>
      <c r="F312" t="s">
        <v>875</v>
      </c>
      <c r="H312" t="s">
        <v>917</v>
      </c>
      <c r="J312" t="s">
        <v>639</v>
      </c>
    </row>
  </sheetData>
  <autoFilter ref="B185:O247" xr:uid="{78735220-9C18-471B-A07E-9B4332844CB9}"/>
  <phoneticPr fontId="2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8BF8-C00B-49B9-86EE-BD6F132419BB}">
  <sheetPr>
    <tabColor rgb="FFFFCCFF"/>
  </sheetPr>
  <dimension ref="A1:AU16"/>
  <sheetViews>
    <sheetView workbookViewId="0">
      <selection activeCell="A3" sqref="A3"/>
    </sheetView>
  </sheetViews>
  <sheetFormatPr defaultRowHeight="13.8" x14ac:dyDescent="0.25"/>
  <cols>
    <col min="1" max="1" width="18.8984375" customWidth="1"/>
    <col min="2" max="12" width="6.19921875" bestFit="1" customWidth="1"/>
    <col min="13" max="42" width="3.3984375" bestFit="1" customWidth="1"/>
    <col min="43" max="43" width="3.3984375" customWidth="1"/>
    <col min="44" max="45" width="3.3984375" bestFit="1" customWidth="1"/>
    <col min="46" max="46" width="3.3984375" customWidth="1"/>
    <col min="47" max="47" width="3.3984375" bestFit="1" customWidth="1"/>
  </cols>
  <sheetData>
    <row r="1" spans="1:47" ht="111.6" customHeight="1" x14ac:dyDescent="0.25">
      <c r="B1" s="264" t="s">
        <v>26</v>
      </c>
      <c r="C1" s="264" t="s">
        <v>26</v>
      </c>
      <c r="D1" s="264" t="s">
        <v>27</v>
      </c>
      <c r="E1" s="264" t="s">
        <v>27</v>
      </c>
      <c r="F1" s="264" t="s">
        <v>27</v>
      </c>
      <c r="G1" s="264" t="s">
        <v>27</v>
      </c>
      <c r="H1" s="264" t="s">
        <v>67</v>
      </c>
      <c r="I1" s="264" t="s">
        <v>67</v>
      </c>
      <c r="J1" s="264" t="s">
        <v>67</v>
      </c>
      <c r="K1" s="264" t="s">
        <v>67</v>
      </c>
      <c r="L1" s="264" t="s">
        <v>28</v>
      </c>
      <c r="M1" s="264" t="s">
        <v>69</v>
      </c>
      <c r="N1" s="264" t="s">
        <v>69</v>
      </c>
      <c r="O1" s="264" t="s">
        <v>69</v>
      </c>
      <c r="P1" s="264" t="s">
        <v>69</v>
      </c>
      <c r="Q1" s="264" t="s">
        <v>95</v>
      </c>
      <c r="R1" s="264" t="s">
        <v>95</v>
      </c>
      <c r="S1" s="264" t="s">
        <v>98</v>
      </c>
      <c r="T1" s="264" t="s">
        <v>98</v>
      </c>
      <c r="U1" s="264" t="s">
        <v>101</v>
      </c>
      <c r="V1" s="264" t="s">
        <v>101</v>
      </c>
      <c r="W1" s="264" t="s">
        <v>70</v>
      </c>
      <c r="X1" s="264" t="s">
        <v>70</v>
      </c>
      <c r="Y1" s="264" t="s">
        <v>105</v>
      </c>
      <c r="Z1" s="264" t="s">
        <v>105</v>
      </c>
      <c r="AA1" s="264" t="s">
        <v>107</v>
      </c>
      <c r="AB1" s="264" t="s">
        <v>107</v>
      </c>
      <c r="AC1" s="264" t="s">
        <v>71</v>
      </c>
      <c r="AD1" s="264" t="s">
        <v>71</v>
      </c>
      <c r="AE1" s="264" t="s">
        <v>110</v>
      </c>
      <c r="AF1" s="264" t="s">
        <v>110</v>
      </c>
      <c r="AG1" s="264" t="s">
        <v>112</v>
      </c>
      <c r="AH1" s="264" t="s">
        <v>114</v>
      </c>
      <c r="AI1" s="264" t="s">
        <v>114</v>
      </c>
      <c r="AJ1" s="264" t="s">
        <v>116</v>
      </c>
      <c r="AK1" s="264" t="s">
        <v>118</v>
      </c>
      <c r="AL1" s="264" t="s">
        <v>118</v>
      </c>
      <c r="AM1" s="264" t="s">
        <v>120</v>
      </c>
      <c r="AN1" s="264" t="s">
        <v>120</v>
      </c>
      <c r="AO1" s="264" t="s">
        <v>739</v>
      </c>
      <c r="AP1" s="264" t="s">
        <v>739</v>
      </c>
      <c r="AQ1" s="264" t="s">
        <v>739</v>
      </c>
      <c r="AR1" s="264" t="s">
        <v>740</v>
      </c>
      <c r="AS1" s="264" t="s">
        <v>740</v>
      </c>
      <c r="AT1" s="264" t="s">
        <v>740</v>
      </c>
      <c r="AU1" s="264" t="s">
        <v>22</v>
      </c>
    </row>
    <row r="2" spans="1:47" ht="53.4" x14ac:dyDescent="0.5">
      <c r="A2" s="265" t="s">
        <v>73</v>
      </c>
      <c r="B2" s="263" t="s">
        <v>747</v>
      </c>
      <c r="C2" s="263" t="s">
        <v>66</v>
      </c>
      <c r="D2" s="263" t="s">
        <v>747</v>
      </c>
      <c r="E2" s="263" t="s">
        <v>66</v>
      </c>
      <c r="F2" s="263" t="s">
        <v>72</v>
      </c>
      <c r="G2" s="263" t="s">
        <v>80</v>
      </c>
      <c r="H2" s="263" t="s">
        <v>747</v>
      </c>
      <c r="I2" s="263" t="s">
        <v>66</v>
      </c>
      <c r="J2" s="263" t="s">
        <v>72</v>
      </c>
      <c r="K2" s="263" t="s">
        <v>80</v>
      </c>
      <c r="L2" s="263" t="s">
        <v>80</v>
      </c>
      <c r="M2" s="263" t="s">
        <v>747</v>
      </c>
      <c r="N2" s="263" t="s">
        <v>66</v>
      </c>
      <c r="O2" s="263" t="s">
        <v>72</v>
      </c>
      <c r="P2" s="263" t="s">
        <v>80</v>
      </c>
      <c r="Q2" s="263" t="s">
        <v>66</v>
      </c>
      <c r="R2" s="263" t="s">
        <v>72</v>
      </c>
      <c r="S2" s="263" t="s">
        <v>66</v>
      </c>
      <c r="T2" s="263" t="s">
        <v>72</v>
      </c>
      <c r="U2" s="263" t="s">
        <v>66</v>
      </c>
      <c r="V2" s="263" t="s">
        <v>72</v>
      </c>
      <c r="W2" s="263" t="s">
        <v>66</v>
      </c>
      <c r="X2" s="263" t="s">
        <v>72</v>
      </c>
      <c r="Y2" s="263" t="s">
        <v>66</v>
      </c>
      <c r="Z2" s="263" t="s">
        <v>72</v>
      </c>
      <c r="AA2" s="263" t="s">
        <v>66</v>
      </c>
      <c r="AB2" s="263" t="s">
        <v>72</v>
      </c>
      <c r="AC2" s="263" t="s">
        <v>66</v>
      </c>
      <c r="AD2" s="263" t="s">
        <v>72</v>
      </c>
      <c r="AE2" s="263" t="s">
        <v>66</v>
      </c>
      <c r="AF2" s="263" t="s">
        <v>72</v>
      </c>
      <c r="AG2" s="263" t="s">
        <v>72</v>
      </c>
      <c r="AH2" s="263" t="s">
        <v>66</v>
      </c>
      <c r="AI2" s="263" t="s">
        <v>72</v>
      </c>
      <c r="AJ2" s="263" t="s">
        <v>94</v>
      </c>
      <c r="AK2" s="263" t="s">
        <v>97</v>
      </c>
      <c r="AL2" s="263" t="s">
        <v>94</v>
      </c>
      <c r="AM2" s="263" t="s">
        <v>97</v>
      </c>
      <c r="AN2" s="263" t="s">
        <v>94</v>
      </c>
      <c r="AO2" s="263" t="s">
        <v>66</v>
      </c>
      <c r="AP2" s="263" t="s">
        <v>72</v>
      </c>
      <c r="AQ2" s="263" t="s">
        <v>22</v>
      </c>
      <c r="AR2" s="263" t="s">
        <v>94</v>
      </c>
      <c r="AS2" s="263" t="s">
        <v>97</v>
      </c>
      <c r="AT2" s="263" t="s">
        <v>22</v>
      </c>
      <c r="AU2" s="263"/>
    </row>
    <row r="3" spans="1:47" ht="16.8" x14ac:dyDescent="0.25">
      <c r="A3" s="266" t="str">
        <f>สพฐ.คปร.2!A5</f>
        <v>สำนักงานเขตพื้นที่การศึกษา.....................................................</v>
      </c>
      <c r="B3" s="266">
        <f>COUNTIFS(สพฐ.คปร.2!$C$10:$C$19,T!B$1,สพฐ.คปร.2!$D$10:$D$19,T!B$2)</f>
        <v>0</v>
      </c>
      <c r="C3" s="266">
        <f>COUNTIFS(สพฐ.คปร.2!$C$10:$C$19,T!C$1,สพฐ.คปร.2!$D$10:$D$19,T!C$2)</f>
        <v>0</v>
      </c>
      <c r="D3" s="266">
        <f>COUNTIFS(สพฐ.คปร.2!$C$10:$C$19,T!D$1,สพฐ.คปร.2!$D$10:$D$19,T!D$2)</f>
        <v>0</v>
      </c>
      <c r="E3" s="266">
        <f>COUNTIFS(สพฐ.คปร.2!$C$10:$C$19,T!E$1,สพฐ.คปร.2!$D$10:$D$19,T!E$2)</f>
        <v>0</v>
      </c>
      <c r="F3" s="266">
        <f>COUNTIFS(สพฐ.คปร.2!$C$10:$C$19,T!F$1,สพฐ.คปร.2!$D$10:$D$19,T!F$2)</f>
        <v>0</v>
      </c>
      <c r="G3" s="266">
        <f>COUNTIFS(สพฐ.คปร.2!$C$10:$C$19,T!G$1,สพฐ.คปร.2!$D$10:$D$19,T!G$2)</f>
        <v>0</v>
      </c>
      <c r="H3" s="266">
        <f>COUNTIFS(สพฐ.คปร.2!$C$10:$C$19,T!H$1,สพฐ.คปร.2!$D$10:$D$19,T!H$2)</f>
        <v>0</v>
      </c>
      <c r="I3" s="266">
        <f>COUNTIFS(สพฐ.คปร.2!$C$10:$C$19,T!I$1,สพฐ.คปร.2!$D$10:$D$19,T!I$2)</f>
        <v>0</v>
      </c>
      <c r="J3" s="266">
        <f>COUNTIFS(สพฐ.คปร.2!$C$10:$C$19,T!J$1,สพฐ.คปร.2!$D$10:$D$19,T!J$2)</f>
        <v>0</v>
      </c>
      <c r="K3" s="266">
        <f>COUNTIFS(สพฐ.คปร.2!$C$10:$C$19,T!K$1,สพฐ.คปร.2!$D$10:$D$19,T!K$2)</f>
        <v>0</v>
      </c>
      <c r="L3" s="266">
        <f>COUNTIFS(สพฐ.คปร.2!$C$10:$C$19,T!L$1,สพฐ.คปร.2!$D$10:$D$19,T!L$2)</f>
        <v>0</v>
      </c>
      <c r="M3" s="266">
        <f>COUNTIFS(สพฐ.คปร.2!$C$10:$C$19,T!M$1,สพฐ.คปร.2!$D$10:$D$19,T!M$2)</f>
        <v>0</v>
      </c>
      <c r="N3" s="266">
        <f>COUNTIFS(สพฐ.คปร.2!$C$10:$C$19,T!N$1,สพฐ.คปร.2!$D$10:$D$19,T!N$2)</f>
        <v>0</v>
      </c>
      <c r="O3" s="266">
        <f>COUNTIFS(สพฐ.คปร.2!$C$10:$C$19,T!O$1,สพฐ.คปร.2!$D$10:$D$19,T!O$2)</f>
        <v>0</v>
      </c>
      <c r="P3" s="266">
        <f>COUNTIFS(สพฐ.คปร.2!$C$10:$C$19,T!P$1,สพฐ.คปร.2!$D$10:$D$19,T!P$2)</f>
        <v>0</v>
      </c>
      <c r="Q3" s="266">
        <f>COUNTIFS(สพฐ.คปร.2!$C$10:$C$19,T!Q$1,สพฐ.คปร.2!$E$10:$E$19,T!Q$2)</f>
        <v>0</v>
      </c>
      <c r="R3" s="266">
        <f>COUNTIFS(สพฐ.คปร.2!$C$10:$C$19,T!R$1,สพฐ.คปร.2!$E$10:$E$19,T!R$2)</f>
        <v>0</v>
      </c>
      <c r="S3" s="266">
        <f>COUNTIFS(สพฐ.คปร.2!$C$10:$C$19,T!S$1,สพฐ.คปร.2!$E$10:$E$19,T!S$2)</f>
        <v>0</v>
      </c>
      <c r="T3" s="266">
        <f>COUNTIFS(สพฐ.คปร.2!$C$10:$C$19,T!T$1,สพฐ.คปร.2!$E$10:$E$19,T!T$2)</f>
        <v>0</v>
      </c>
      <c r="U3" s="266">
        <f>COUNTIFS(สพฐ.คปร.2!$C$10:$C$19,T!U$1,สพฐ.คปร.2!$E$10:$E$19,T!U$2)</f>
        <v>0</v>
      </c>
      <c r="V3" s="266">
        <f>COUNTIFS(สพฐ.คปร.2!$C$10:$C$19,T!V$1,สพฐ.คปร.2!$E$10:$E$19,T!V$2)</f>
        <v>0</v>
      </c>
      <c r="W3" s="266">
        <f>COUNTIFS(สพฐ.คปร.2!$C$10:$C$19,T!W$1,สพฐ.คปร.2!$E$10:$E$19,T!W$2)</f>
        <v>0</v>
      </c>
      <c r="X3" s="266">
        <f>COUNTIFS(สพฐ.คปร.2!$C$10:$C$19,T!X$1,สพฐ.คปร.2!$E$10:$E$19,T!X$2)</f>
        <v>0</v>
      </c>
      <c r="Y3" s="266">
        <f>COUNTIFS(สพฐ.คปร.2!$C$10:$C$19,T!Y$1,สพฐ.คปร.2!$E$10:$E$19,T!Y$2)</f>
        <v>0</v>
      </c>
      <c r="Z3" s="266">
        <f>COUNTIFS(สพฐ.คปร.2!$C$10:$C$19,T!Z$1,สพฐ.คปร.2!$E$10:$E$19,T!Z$2)</f>
        <v>0</v>
      </c>
      <c r="AA3" s="266">
        <f>COUNTIFS(สพฐ.คปร.2!$C$10:$C$19,T!AA$1,สพฐ.คปร.2!$E$10:$E$19,T!AA$2)</f>
        <v>0</v>
      </c>
      <c r="AB3" s="266">
        <f>COUNTIFS(สพฐ.คปร.2!$C$10:$C$19,T!AB$1,สพฐ.คปร.2!$E$10:$E$19,T!AB$2)</f>
        <v>0</v>
      </c>
      <c r="AC3" s="266">
        <f>COUNTIFS(สพฐ.คปร.2!$C$10:$C$19,T!AC$1,สพฐ.คปร.2!$E$10:$E$19,T!AC$2)</f>
        <v>0</v>
      </c>
      <c r="AD3" s="266">
        <f>COUNTIFS(สพฐ.คปร.2!$C$10:$C$19,T!AD$1,สพฐ.คปร.2!$E$10:$E$19,T!AD$2)</f>
        <v>0</v>
      </c>
      <c r="AE3" s="266">
        <f>COUNTIFS(สพฐ.คปร.2!$C$10:$C$19,T!AE$1,สพฐ.คปร.2!$E$10:$E$19,T!AE$2)</f>
        <v>0</v>
      </c>
      <c r="AF3" s="266">
        <f>COUNTIFS(สพฐ.คปร.2!$C$10:$C$19,T!AF$1,สพฐ.คปร.2!$E$10:$E$19,T!AF$2)</f>
        <v>0</v>
      </c>
      <c r="AG3" s="266">
        <f>COUNTIFS(สพฐ.คปร.2!$C$10:$C$19,T!AG$1,สพฐ.คปร.2!$E$10:$E$19,T!AG$2)</f>
        <v>0</v>
      </c>
      <c r="AH3" s="266">
        <f>COUNTIFS(สพฐ.คปร.2!$C$10:$C$19,T!AH$1,สพฐ.คปร.2!$E$10:$E$19,T!AH$2)</f>
        <v>0</v>
      </c>
      <c r="AI3" s="266">
        <f>COUNTIFS(สพฐ.คปร.2!$C$10:$C$19,T!AI$1,สพฐ.คปร.2!$E$10:$E$19,T!AI$2)</f>
        <v>0</v>
      </c>
      <c r="AJ3" s="266">
        <f>COUNTIFS(สพฐ.คปร.2!$C$10:$C$19,T!AJ$1,สพฐ.คปร.2!$E$10:$E$19,T!AJ$2)</f>
        <v>0</v>
      </c>
      <c r="AK3" s="266">
        <f>COUNTIFS(สพฐ.คปร.2!$C$10:$C$19,T!AK$1,สพฐ.คปร.2!$E$10:$E$19,T!AK$2)</f>
        <v>0</v>
      </c>
      <c r="AL3" s="266">
        <f>COUNTIFS(สพฐ.คปร.2!$C$10:$C$19,T!AL$1,สพฐ.คปร.2!$E$10:$E$19,T!AL$2)</f>
        <v>0</v>
      </c>
      <c r="AM3" s="266">
        <f>COUNTIFS(สพฐ.คปร.2!$C$10:$C$19,T!AM$1,สพฐ.คปร.2!$E$10:$E$19,T!AM$2)</f>
        <v>0</v>
      </c>
      <c r="AN3" s="266">
        <f>COUNTIFS(สพฐ.คปร.2!$C$10:$C$19,T!AN$1,สพฐ.คปร.2!$E$10:$E$19,T!AN$2)</f>
        <v>0</v>
      </c>
      <c r="AO3" s="266">
        <f>SUM(Q3,S3,U3,W3,Y3,AA3,AC3,AE3,AH3)</f>
        <v>0</v>
      </c>
      <c r="AP3" s="266">
        <f>SUM(R3,T3,V3,X3,Z3,AB3,AD3,AF3:AG3,AI3)</f>
        <v>0</v>
      </c>
      <c r="AQ3" s="266">
        <f>SUM(AO3:AP3)</f>
        <v>0</v>
      </c>
      <c r="AR3" s="266">
        <f>SUM(AJ3,AL3,AN3)</f>
        <v>0</v>
      </c>
      <c r="AS3" s="266">
        <f>SUM(AK3,AM3)</f>
        <v>0</v>
      </c>
      <c r="AT3" s="266">
        <f>SUM(AR3:AS3)</f>
        <v>0</v>
      </c>
      <c r="AU3" s="266">
        <f>SUM(Q3:AN3)</f>
        <v>0</v>
      </c>
    </row>
    <row r="4" spans="1:47" ht="16.8" x14ac:dyDescent="0.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</row>
    <row r="5" spans="1:47" ht="16.8" x14ac:dyDescent="0.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</row>
    <row r="6" spans="1:47" ht="16.8" x14ac:dyDescent="0.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263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</row>
    <row r="7" spans="1:47" ht="16.8" x14ac:dyDescent="0.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263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</row>
    <row r="8" spans="1:47" ht="16.8" x14ac:dyDescent="0.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263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6.8" x14ac:dyDescent="0.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263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6.8" x14ac:dyDescent="0.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6.8" x14ac:dyDescent="0.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6.8" x14ac:dyDescent="0.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6.8" x14ac:dyDescent="0.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6.8" x14ac:dyDescent="0.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6.8" x14ac:dyDescent="0.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6.8" x14ac:dyDescent="0.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3B0B-5D75-400D-A53A-5816230E1CC1}">
  <sheetPr>
    <tabColor rgb="FFCCFFCC"/>
  </sheetPr>
  <dimension ref="B2:AQ9"/>
  <sheetViews>
    <sheetView zoomScale="90" zoomScaleNormal="90" workbookViewId="0">
      <selection activeCell="C9" sqref="C9"/>
    </sheetView>
  </sheetViews>
  <sheetFormatPr defaultRowHeight="13.8" x14ac:dyDescent="0.25"/>
  <cols>
    <col min="1" max="1" width="3.09765625" customWidth="1"/>
    <col min="2" max="2" width="3.59765625" customWidth="1"/>
    <col min="3" max="3" width="29.296875" customWidth="1"/>
    <col min="5" max="5" width="3.69921875" customWidth="1"/>
    <col min="6" max="6" width="5.59765625" bestFit="1" customWidth="1"/>
    <col min="7" max="7" width="4.3984375" bestFit="1" customWidth="1"/>
    <col min="8" max="18" width="3.69921875" customWidth="1"/>
    <col min="19" max="19" width="5.59765625" bestFit="1" customWidth="1"/>
    <col min="20" max="20" width="4.3984375" bestFit="1" customWidth="1"/>
    <col min="21" max="30" width="3.69921875" customWidth="1"/>
    <col min="31" max="31" width="5.59765625" bestFit="1" customWidth="1"/>
    <col min="32" max="32" width="4.3984375" bestFit="1" customWidth="1"/>
    <col min="33" max="42" width="3.69921875" customWidth="1"/>
  </cols>
  <sheetData>
    <row r="2" spans="2:43" ht="18.600000000000001" x14ac:dyDescent="0.25">
      <c r="B2" s="443" t="s">
        <v>321</v>
      </c>
      <c r="C2" s="446" t="s">
        <v>725</v>
      </c>
      <c r="D2" s="449" t="s">
        <v>726</v>
      </c>
      <c r="E2" s="452" t="s">
        <v>727</v>
      </c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4"/>
      <c r="R2" s="431" t="s">
        <v>728</v>
      </c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 t="s">
        <v>44</v>
      </c>
    </row>
    <row r="3" spans="2:43" ht="18.600000000000001" x14ac:dyDescent="0.25">
      <c r="B3" s="444"/>
      <c r="C3" s="447"/>
      <c r="D3" s="450"/>
      <c r="E3" s="431" t="s">
        <v>729</v>
      </c>
      <c r="F3" s="431"/>
      <c r="G3" s="431"/>
      <c r="H3" s="432" t="s">
        <v>730</v>
      </c>
      <c r="I3" s="432" t="s">
        <v>731</v>
      </c>
      <c r="J3" s="432" t="s">
        <v>69</v>
      </c>
      <c r="K3" s="438" t="s">
        <v>732</v>
      </c>
      <c r="L3" s="439"/>
      <c r="M3" s="439"/>
      <c r="N3" s="439"/>
      <c r="O3" s="439"/>
      <c r="P3" s="440"/>
      <c r="Q3" s="446" t="s">
        <v>22</v>
      </c>
      <c r="R3" s="431" t="s">
        <v>733</v>
      </c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 t="s">
        <v>734</v>
      </c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43" t="s">
        <v>735</v>
      </c>
      <c r="AQ3" s="431"/>
    </row>
    <row r="4" spans="2:43" ht="18.600000000000001" x14ac:dyDescent="0.25">
      <c r="B4" s="444"/>
      <c r="C4" s="447"/>
      <c r="D4" s="450"/>
      <c r="E4" s="442" t="s">
        <v>736</v>
      </c>
      <c r="F4" s="457" t="s">
        <v>737</v>
      </c>
      <c r="G4" s="458"/>
      <c r="H4" s="433"/>
      <c r="I4" s="433"/>
      <c r="J4" s="433"/>
      <c r="K4" s="438" t="s">
        <v>738</v>
      </c>
      <c r="L4" s="440"/>
      <c r="M4" s="439" t="s">
        <v>317</v>
      </c>
      <c r="N4" s="439"/>
      <c r="O4" s="432" t="s">
        <v>739</v>
      </c>
      <c r="P4" s="432" t="s">
        <v>740</v>
      </c>
      <c r="Q4" s="447"/>
      <c r="R4" s="431" t="s">
        <v>729</v>
      </c>
      <c r="S4" s="431"/>
      <c r="T4" s="431"/>
      <c r="U4" s="435" t="s">
        <v>730</v>
      </c>
      <c r="V4" s="435" t="s">
        <v>731</v>
      </c>
      <c r="W4" s="435" t="s">
        <v>69</v>
      </c>
      <c r="X4" s="438" t="s">
        <v>732</v>
      </c>
      <c r="Y4" s="439"/>
      <c r="Z4" s="439"/>
      <c r="AA4" s="439"/>
      <c r="AB4" s="439"/>
      <c r="AC4" s="440"/>
      <c r="AD4" s="431" t="s">
        <v>729</v>
      </c>
      <c r="AE4" s="431"/>
      <c r="AF4" s="431"/>
      <c r="AG4" s="435" t="s">
        <v>730</v>
      </c>
      <c r="AH4" s="435" t="s">
        <v>731</v>
      </c>
      <c r="AI4" s="435" t="s">
        <v>69</v>
      </c>
      <c r="AJ4" s="438" t="s">
        <v>732</v>
      </c>
      <c r="AK4" s="439"/>
      <c r="AL4" s="439"/>
      <c r="AM4" s="439"/>
      <c r="AN4" s="439"/>
      <c r="AO4" s="440"/>
      <c r="AP4" s="444"/>
      <c r="AQ4" s="431"/>
    </row>
    <row r="5" spans="2:43" x14ac:dyDescent="0.25">
      <c r="B5" s="444"/>
      <c r="C5" s="447"/>
      <c r="D5" s="450"/>
      <c r="E5" s="455"/>
      <c r="F5" s="459"/>
      <c r="G5" s="460"/>
      <c r="H5" s="433"/>
      <c r="I5" s="433"/>
      <c r="J5" s="433"/>
      <c r="K5" s="461"/>
      <c r="L5" s="462"/>
      <c r="M5" s="463"/>
      <c r="N5" s="463"/>
      <c r="O5" s="433"/>
      <c r="P5" s="433"/>
      <c r="Q5" s="447"/>
      <c r="R5" s="442" t="s">
        <v>736</v>
      </c>
      <c r="S5" s="457" t="s">
        <v>737</v>
      </c>
      <c r="T5" s="458"/>
      <c r="U5" s="436"/>
      <c r="V5" s="436"/>
      <c r="W5" s="436"/>
      <c r="X5" s="438" t="s">
        <v>738</v>
      </c>
      <c r="Y5" s="440"/>
      <c r="Z5" s="439" t="s">
        <v>317</v>
      </c>
      <c r="AA5" s="439"/>
      <c r="AB5" s="432" t="s">
        <v>739</v>
      </c>
      <c r="AC5" s="432" t="s">
        <v>740</v>
      </c>
      <c r="AD5" s="442" t="s">
        <v>736</v>
      </c>
      <c r="AE5" s="457" t="s">
        <v>737</v>
      </c>
      <c r="AF5" s="458"/>
      <c r="AG5" s="436"/>
      <c r="AH5" s="436"/>
      <c r="AI5" s="436"/>
      <c r="AJ5" s="438" t="s">
        <v>738</v>
      </c>
      <c r="AK5" s="440"/>
      <c r="AL5" s="439" t="s">
        <v>317</v>
      </c>
      <c r="AM5" s="439"/>
      <c r="AN5" s="432" t="s">
        <v>739</v>
      </c>
      <c r="AO5" s="432" t="s">
        <v>740</v>
      </c>
      <c r="AP5" s="444"/>
      <c r="AQ5" s="431"/>
    </row>
    <row r="6" spans="2:43" x14ac:dyDescent="0.25">
      <c r="B6" s="444"/>
      <c r="C6" s="447"/>
      <c r="D6" s="450"/>
      <c r="E6" s="455"/>
      <c r="F6" s="441" t="s">
        <v>741</v>
      </c>
      <c r="G6" s="441" t="s">
        <v>742</v>
      </c>
      <c r="H6" s="433"/>
      <c r="I6" s="433"/>
      <c r="J6" s="433"/>
      <c r="K6" s="442" t="s">
        <v>743</v>
      </c>
      <c r="L6" s="464" t="s">
        <v>744</v>
      </c>
      <c r="M6" s="470" t="s">
        <v>745</v>
      </c>
      <c r="N6" s="470" t="s">
        <v>746</v>
      </c>
      <c r="O6" s="433"/>
      <c r="P6" s="433"/>
      <c r="Q6" s="447"/>
      <c r="R6" s="436"/>
      <c r="S6" s="459"/>
      <c r="T6" s="460"/>
      <c r="U6" s="436"/>
      <c r="V6" s="436"/>
      <c r="W6" s="436"/>
      <c r="X6" s="461"/>
      <c r="Y6" s="462"/>
      <c r="Z6" s="463"/>
      <c r="AA6" s="463"/>
      <c r="AB6" s="433"/>
      <c r="AC6" s="433"/>
      <c r="AD6" s="436"/>
      <c r="AE6" s="459"/>
      <c r="AF6" s="460"/>
      <c r="AG6" s="436"/>
      <c r="AH6" s="436"/>
      <c r="AI6" s="436"/>
      <c r="AJ6" s="461"/>
      <c r="AK6" s="462"/>
      <c r="AL6" s="463"/>
      <c r="AM6" s="463"/>
      <c r="AN6" s="433"/>
      <c r="AO6" s="433"/>
      <c r="AP6" s="445"/>
      <c r="AQ6" s="431"/>
    </row>
    <row r="7" spans="2:43" ht="18.600000000000001" x14ac:dyDescent="0.25">
      <c r="B7" s="444"/>
      <c r="C7" s="447"/>
      <c r="D7" s="450"/>
      <c r="E7" s="455"/>
      <c r="F7" s="466"/>
      <c r="G7" s="466"/>
      <c r="H7" s="433"/>
      <c r="I7" s="433"/>
      <c r="J7" s="433"/>
      <c r="K7" s="455"/>
      <c r="L7" s="468"/>
      <c r="M7" s="471"/>
      <c r="N7" s="471"/>
      <c r="O7" s="433"/>
      <c r="P7" s="433"/>
      <c r="Q7" s="447"/>
      <c r="R7" s="436"/>
      <c r="S7" s="441" t="s">
        <v>741</v>
      </c>
      <c r="T7" s="441" t="s">
        <v>742</v>
      </c>
      <c r="U7" s="436"/>
      <c r="V7" s="436"/>
      <c r="W7" s="436"/>
      <c r="X7" s="442" t="s">
        <v>743</v>
      </c>
      <c r="Y7" s="464" t="s">
        <v>744</v>
      </c>
      <c r="Z7" s="465" t="s">
        <v>745</v>
      </c>
      <c r="AA7" s="465" t="s">
        <v>746</v>
      </c>
      <c r="AB7" s="433"/>
      <c r="AC7" s="433"/>
      <c r="AD7" s="436"/>
      <c r="AE7" s="441" t="s">
        <v>741</v>
      </c>
      <c r="AF7" s="441" t="s">
        <v>742</v>
      </c>
      <c r="AG7" s="436"/>
      <c r="AH7" s="436"/>
      <c r="AI7" s="436"/>
      <c r="AJ7" s="442" t="s">
        <v>743</v>
      </c>
      <c r="AK7" s="464" t="s">
        <v>744</v>
      </c>
      <c r="AL7" s="465" t="s">
        <v>745</v>
      </c>
      <c r="AM7" s="465" t="s">
        <v>746</v>
      </c>
      <c r="AN7" s="433"/>
      <c r="AO7" s="433"/>
      <c r="AP7" s="259"/>
      <c r="AQ7" s="259"/>
    </row>
    <row r="8" spans="2:43" ht="18.600000000000001" x14ac:dyDescent="0.25">
      <c r="B8" s="445"/>
      <c r="C8" s="448"/>
      <c r="D8" s="451"/>
      <c r="E8" s="456"/>
      <c r="F8" s="467"/>
      <c r="G8" s="467"/>
      <c r="H8" s="434"/>
      <c r="I8" s="434"/>
      <c r="J8" s="434"/>
      <c r="K8" s="456"/>
      <c r="L8" s="469"/>
      <c r="M8" s="472"/>
      <c r="N8" s="472"/>
      <c r="O8" s="434"/>
      <c r="P8" s="434"/>
      <c r="Q8" s="448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4"/>
      <c r="AC8" s="434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4"/>
      <c r="AO8" s="434"/>
      <c r="AP8" s="259"/>
      <c r="AQ8" s="259"/>
    </row>
    <row r="9" spans="2:43" ht="18.600000000000001" x14ac:dyDescent="0.25">
      <c r="B9" s="260"/>
      <c r="C9" s="260" t="str">
        <f>สพฐ.คปร.1!E5&amp;สพฐ.คปร.1!F5</f>
        <v>สำนักงานเขตพื้นที่การศึกษา.....................................................</v>
      </c>
      <c r="D9" s="261">
        <f>SUM(สพฐ.คปร.1!F22:F28)</f>
        <v>0</v>
      </c>
      <c r="E9" s="262">
        <f>SUM(T!B3:C3)</f>
        <v>0</v>
      </c>
      <c r="F9" s="262">
        <f>SUM(T!D3:G3)</f>
        <v>0</v>
      </c>
      <c r="G9" s="262">
        <f>SUM(T!H3:K3)</f>
        <v>0</v>
      </c>
      <c r="H9" s="262">
        <f>SUM(T!L3)</f>
        <v>0</v>
      </c>
      <c r="I9" s="262"/>
      <c r="J9" s="262">
        <f>SUM(T!M3:P3)</f>
        <v>0</v>
      </c>
      <c r="K9" s="262"/>
      <c r="L9" s="262"/>
      <c r="M9" s="262"/>
      <c r="N9" s="262"/>
      <c r="O9" s="262">
        <f>SUM(T!AO3:AP3)</f>
        <v>0</v>
      </c>
      <c r="P9" s="262">
        <f>SUM(T!AR3:AS3)</f>
        <v>0</v>
      </c>
      <c r="Q9" s="262">
        <f>SUM(E9:P9)</f>
        <v>0</v>
      </c>
      <c r="R9" s="262">
        <f>E9</f>
        <v>0</v>
      </c>
      <c r="S9" s="262">
        <f>F9</f>
        <v>0</v>
      </c>
      <c r="T9" s="262"/>
      <c r="U9" s="262"/>
      <c r="V9" s="262"/>
      <c r="W9" s="262">
        <f>J9</f>
        <v>0</v>
      </c>
      <c r="X9" s="262"/>
      <c r="Y9" s="262"/>
      <c r="Z9" s="262"/>
      <c r="AA9" s="262"/>
      <c r="AB9" s="262">
        <f>SUM(G9:H9,O9)</f>
        <v>0</v>
      </c>
      <c r="AC9" s="262">
        <f>P9</f>
        <v>0</v>
      </c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>
        <f>SUM(R9:AO9)</f>
        <v>0</v>
      </c>
      <c r="AQ9" s="260"/>
    </row>
  </sheetData>
  <mergeCells count="61">
    <mergeCell ref="N6:N8"/>
    <mergeCell ref="AD5:AD8"/>
    <mergeCell ref="AE5:AF6"/>
    <mergeCell ref="AJ5:AK6"/>
    <mergeCell ref="R5:R8"/>
    <mergeCell ref="S5:T6"/>
    <mergeCell ref="X5:Y6"/>
    <mergeCell ref="Z5:AA6"/>
    <mergeCell ref="AB5:AB8"/>
    <mergeCell ref="P4:P8"/>
    <mergeCell ref="Y7:Y8"/>
    <mergeCell ref="Z7:Z8"/>
    <mergeCell ref="AA7:AA8"/>
    <mergeCell ref="AE7:AE8"/>
    <mergeCell ref="AF7:AF8"/>
    <mergeCell ref="AI4:AI8"/>
    <mergeCell ref="F6:F8"/>
    <mergeCell ref="G6:G8"/>
    <mergeCell ref="K6:K8"/>
    <mergeCell ref="L6:L8"/>
    <mergeCell ref="M6:M8"/>
    <mergeCell ref="AJ4:AO4"/>
    <mergeCell ref="AL5:AM6"/>
    <mergeCell ref="AN5:AN8"/>
    <mergeCell ref="AO5:AO8"/>
    <mergeCell ref="AK7:AK8"/>
    <mergeCell ref="AL7:AL8"/>
    <mergeCell ref="AM7:AM8"/>
    <mergeCell ref="AJ7:AJ8"/>
    <mergeCell ref="B2:B8"/>
    <mergeCell ref="C2:C8"/>
    <mergeCell ref="D2:D8"/>
    <mergeCell ref="E2:Q2"/>
    <mergeCell ref="R2:AP2"/>
    <mergeCell ref="E4:E8"/>
    <mergeCell ref="F4:G5"/>
    <mergeCell ref="K4:L5"/>
    <mergeCell ref="M4:N5"/>
    <mergeCell ref="O4:O8"/>
    <mergeCell ref="K3:P3"/>
    <mergeCell ref="Q3:Q8"/>
    <mergeCell ref="R3:AC3"/>
    <mergeCell ref="AD3:AO3"/>
    <mergeCell ref="AP3:AP6"/>
    <mergeCell ref="R4:T4"/>
    <mergeCell ref="AQ2:AQ6"/>
    <mergeCell ref="E3:G3"/>
    <mergeCell ref="H3:H8"/>
    <mergeCell ref="I3:I8"/>
    <mergeCell ref="J3:J8"/>
    <mergeCell ref="U4:U8"/>
    <mergeCell ref="V4:V8"/>
    <mergeCell ref="W4:W8"/>
    <mergeCell ref="X4:AC4"/>
    <mergeCell ref="AC5:AC8"/>
    <mergeCell ref="S7:S8"/>
    <mergeCell ref="T7:T8"/>
    <mergeCell ref="X7:X8"/>
    <mergeCell ref="AD4:AF4"/>
    <mergeCell ref="AG4:AG8"/>
    <mergeCell ref="AH4:A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F66D-E14B-477A-ACD6-5C5B8462EA13}">
  <sheetPr>
    <tabColor rgb="FFCCFFCC"/>
  </sheetPr>
  <dimension ref="A2:AU19"/>
  <sheetViews>
    <sheetView zoomScale="80" zoomScaleNormal="80" workbookViewId="0">
      <selection activeCell="A10" sqref="A10"/>
    </sheetView>
  </sheetViews>
  <sheetFormatPr defaultRowHeight="13.8" x14ac:dyDescent="0.25"/>
  <cols>
    <col min="1" max="1" width="4" bestFit="1" customWidth="1"/>
    <col min="2" max="2" width="6.5" customWidth="1"/>
    <col min="3" max="4" width="15.69921875" customWidth="1"/>
    <col min="5" max="5" width="4" bestFit="1" customWidth="1"/>
    <col min="6" max="7" width="15.69921875" customWidth="1"/>
    <col min="8" max="47" width="3.69921875" customWidth="1"/>
  </cols>
  <sheetData>
    <row r="2" spans="1:47" ht="24.6" x14ac:dyDescent="0.25">
      <c r="A2" s="473" t="s">
        <v>321</v>
      </c>
      <c r="B2" s="476" t="s">
        <v>748</v>
      </c>
      <c r="C2" s="477"/>
      <c r="D2" s="478"/>
      <c r="E2" s="479" t="s">
        <v>749</v>
      </c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1"/>
    </row>
    <row r="3" spans="1:47" ht="20.399999999999999" x14ac:dyDescent="0.25">
      <c r="A3" s="474"/>
      <c r="B3" s="473" t="s">
        <v>750</v>
      </c>
      <c r="C3" s="473" t="s">
        <v>751</v>
      </c>
      <c r="D3" s="473" t="s">
        <v>752</v>
      </c>
      <c r="E3" s="473" t="s">
        <v>750</v>
      </c>
      <c r="F3" s="473" t="s">
        <v>751</v>
      </c>
      <c r="G3" s="473" t="s">
        <v>752</v>
      </c>
      <c r="H3" s="482" t="s">
        <v>753</v>
      </c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3" t="s">
        <v>754</v>
      </c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5"/>
    </row>
    <row r="4" spans="1:47" ht="20.399999999999999" x14ac:dyDescent="0.25">
      <c r="A4" s="474"/>
      <c r="B4" s="474"/>
      <c r="C4" s="474"/>
      <c r="D4" s="474"/>
      <c r="E4" s="474"/>
      <c r="F4" s="474"/>
      <c r="G4" s="474"/>
      <c r="H4" s="482" t="s">
        <v>755</v>
      </c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9" t="s">
        <v>756</v>
      </c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6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8"/>
    </row>
    <row r="5" spans="1:47" ht="20.399999999999999" x14ac:dyDescent="0.6">
      <c r="A5" s="474"/>
      <c r="B5" s="474"/>
      <c r="C5" s="474"/>
      <c r="D5" s="474"/>
      <c r="E5" s="474"/>
      <c r="F5" s="474"/>
      <c r="G5" s="474"/>
      <c r="H5" s="490" t="s">
        <v>757</v>
      </c>
      <c r="I5" s="490"/>
      <c r="J5" s="490"/>
      <c r="K5" s="491" t="s">
        <v>758</v>
      </c>
      <c r="L5" s="491" t="s">
        <v>759</v>
      </c>
      <c r="M5" s="491" t="s">
        <v>760</v>
      </c>
      <c r="N5" s="494" t="s">
        <v>732</v>
      </c>
      <c r="O5" s="495"/>
      <c r="P5" s="495"/>
      <c r="Q5" s="495"/>
      <c r="R5" s="495"/>
      <c r="S5" s="496"/>
      <c r="T5" s="497" t="s">
        <v>761</v>
      </c>
      <c r="U5" s="490" t="s">
        <v>757</v>
      </c>
      <c r="V5" s="490"/>
      <c r="W5" s="490"/>
      <c r="X5" s="491" t="s">
        <v>758</v>
      </c>
      <c r="Y5" s="491" t="s">
        <v>759</v>
      </c>
      <c r="Z5" s="491" t="s">
        <v>760</v>
      </c>
      <c r="AA5" s="494" t="s">
        <v>732</v>
      </c>
      <c r="AB5" s="495"/>
      <c r="AC5" s="495"/>
      <c r="AD5" s="495"/>
      <c r="AE5" s="495"/>
      <c r="AF5" s="496"/>
      <c r="AG5" s="497" t="s">
        <v>761</v>
      </c>
      <c r="AH5" s="500" t="s">
        <v>761</v>
      </c>
      <c r="AI5" s="490" t="s">
        <v>757</v>
      </c>
      <c r="AJ5" s="490"/>
      <c r="AK5" s="490"/>
      <c r="AL5" s="491" t="s">
        <v>758</v>
      </c>
      <c r="AM5" s="491" t="s">
        <v>759</v>
      </c>
      <c r="AN5" s="491" t="s">
        <v>760</v>
      </c>
      <c r="AO5" s="494" t="s">
        <v>732</v>
      </c>
      <c r="AP5" s="495"/>
      <c r="AQ5" s="495"/>
      <c r="AR5" s="495"/>
      <c r="AS5" s="495"/>
      <c r="AT5" s="496"/>
      <c r="AU5" s="497" t="s">
        <v>761</v>
      </c>
    </row>
    <row r="6" spans="1:47" x14ac:dyDescent="0.25">
      <c r="A6" s="474"/>
      <c r="B6" s="474"/>
      <c r="C6" s="474"/>
      <c r="D6" s="474"/>
      <c r="E6" s="474"/>
      <c r="F6" s="474"/>
      <c r="G6" s="474"/>
      <c r="H6" s="501" t="s">
        <v>762</v>
      </c>
      <c r="I6" s="491" t="s">
        <v>763</v>
      </c>
      <c r="J6" s="491" t="s">
        <v>764</v>
      </c>
      <c r="K6" s="492"/>
      <c r="L6" s="492"/>
      <c r="M6" s="492"/>
      <c r="N6" s="504" t="s">
        <v>738</v>
      </c>
      <c r="O6" s="505"/>
      <c r="P6" s="504" t="s">
        <v>317</v>
      </c>
      <c r="Q6" s="505"/>
      <c r="R6" s="432" t="s">
        <v>739</v>
      </c>
      <c r="S6" s="432" t="s">
        <v>740</v>
      </c>
      <c r="T6" s="498"/>
      <c r="U6" s="501" t="s">
        <v>762</v>
      </c>
      <c r="V6" s="491" t="s">
        <v>763</v>
      </c>
      <c r="W6" s="491" t="s">
        <v>764</v>
      </c>
      <c r="X6" s="492"/>
      <c r="Y6" s="492"/>
      <c r="Z6" s="492"/>
      <c r="AA6" s="504" t="s">
        <v>738</v>
      </c>
      <c r="AB6" s="505"/>
      <c r="AC6" s="504" t="s">
        <v>317</v>
      </c>
      <c r="AD6" s="505"/>
      <c r="AE6" s="432" t="s">
        <v>739</v>
      </c>
      <c r="AF6" s="432" t="s">
        <v>740</v>
      </c>
      <c r="AG6" s="498"/>
      <c r="AH6" s="500"/>
      <c r="AI6" s="501" t="s">
        <v>762</v>
      </c>
      <c r="AJ6" s="491" t="s">
        <v>763</v>
      </c>
      <c r="AK6" s="491" t="s">
        <v>764</v>
      </c>
      <c r="AL6" s="492"/>
      <c r="AM6" s="492"/>
      <c r="AN6" s="492"/>
      <c r="AO6" s="504" t="s">
        <v>738</v>
      </c>
      <c r="AP6" s="505"/>
      <c r="AQ6" s="504" t="s">
        <v>317</v>
      </c>
      <c r="AR6" s="505"/>
      <c r="AS6" s="432" t="s">
        <v>739</v>
      </c>
      <c r="AT6" s="432" t="s">
        <v>740</v>
      </c>
      <c r="AU6" s="498"/>
    </row>
    <row r="7" spans="1:47" ht="20.399999999999999" x14ac:dyDescent="0.25">
      <c r="A7" s="474"/>
      <c r="B7" s="474"/>
      <c r="C7" s="474"/>
      <c r="D7" s="474"/>
      <c r="E7" s="474"/>
      <c r="F7" s="474"/>
      <c r="G7" s="474"/>
      <c r="H7" s="502"/>
      <c r="I7" s="492"/>
      <c r="J7" s="492"/>
      <c r="K7" s="492"/>
      <c r="L7" s="492"/>
      <c r="M7" s="492"/>
      <c r="N7" s="506"/>
      <c r="O7" s="507"/>
      <c r="P7" s="506"/>
      <c r="Q7" s="507"/>
      <c r="R7" s="433"/>
      <c r="S7" s="433"/>
      <c r="T7" s="498"/>
      <c r="U7" s="502"/>
      <c r="V7" s="492"/>
      <c r="W7" s="492"/>
      <c r="X7" s="492"/>
      <c r="Y7" s="492"/>
      <c r="Z7" s="492"/>
      <c r="AA7" s="506"/>
      <c r="AB7" s="507"/>
      <c r="AC7" s="506"/>
      <c r="AD7" s="507"/>
      <c r="AE7" s="433"/>
      <c r="AF7" s="433"/>
      <c r="AG7" s="498"/>
      <c r="AH7" s="267"/>
      <c r="AI7" s="502"/>
      <c r="AJ7" s="492"/>
      <c r="AK7" s="492"/>
      <c r="AL7" s="492"/>
      <c r="AM7" s="492"/>
      <c r="AN7" s="492"/>
      <c r="AO7" s="506"/>
      <c r="AP7" s="507"/>
      <c r="AQ7" s="506"/>
      <c r="AR7" s="507"/>
      <c r="AS7" s="433"/>
      <c r="AT7" s="433"/>
      <c r="AU7" s="498"/>
    </row>
    <row r="8" spans="1:47" ht="20.399999999999999" x14ac:dyDescent="0.25">
      <c r="A8" s="474"/>
      <c r="B8" s="474"/>
      <c r="C8" s="474"/>
      <c r="D8" s="474"/>
      <c r="E8" s="474"/>
      <c r="F8" s="474"/>
      <c r="G8" s="474"/>
      <c r="H8" s="502"/>
      <c r="I8" s="492"/>
      <c r="J8" s="492"/>
      <c r="K8" s="492"/>
      <c r="L8" s="492"/>
      <c r="M8" s="492"/>
      <c r="N8" s="442" t="s">
        <v>743</v>
      </c>
      <c r="O8" s="464" t="s">
        <v>744</v>
      </c>
      <c r="P8" s="465" t="s">
        <v>745</v>
      </c>
      <c r="Q8" s="465" t="s">
        <v>746</v>
      </c>
      <c r="R8" s="433"/>
      <c r="S8" s="433"/>
      <c r="T8" s="498"/>
      <c r="U8" s="502"/>
      <c r="V8" s="492"/>
      <c r="W8" s="492"/>
      <c r="X8" s="492"/>
      <c r="Y8" s="492"/>
      <c r="Z8" s="492"/>
      <c r="AA8" s="442" t="s">
        <v>743</v>
      </c>
      <c r="AB8" s="464" t="s">
        <v>744</v>
      </c>
      <c r="AC8" s="465" t="s">
        <v>745</v>
      </c>
      <c r="AD8" s="465" t="s">
        <v>746</v>
      </c>
      <c r="AE8" s="433"/>
      <c r="AF8" s="433"/>
      <c r="AG8" s="498"/>
      <c r="AH8" s="267"/>
      <c r="AI8" s="502"/>
      <c r="AJ8" s="492"/>
      <c r="AK8" s="492"/>
      <c r="AL8" s="492"/>
      <c r="AM8" s="492"/>
      <c r="AN8" s="492"/>
      <c r="AO8" s="442" t="s">
        <v>743</v>
      </c>
      <c r="AP8" s="464" t="s">
        <v>744</v>
      </c>
      <c r="AQ8" s="465" t="s">
        <v>745</v>
      </c>
      <c r="AR8" s="465" t="s">
        <v>746</v>
      </c>
      <c r="AS8" s="433"/>
      <c r="AT8" s="433"/>
      <c r="AU8" s="498"/>
    </row>
    <row r="9" spans="1:47" ht="20.399999999999999" x14ac:dyDescent="0.25">
      <c r="A9" s="475"/>
      <c r="B9" s="475"/>
      <c r="C9" s="475"/>
      <c r="D9" s="475"/>
      <c r="E9" s="475"/>
      <c r="F9" s="475"/>
      <c r="G9" s="475"/>
      <c r="H9" s="503"/>
      <c r="I9" s="493"/>
      <c r="J9" s="493"/>
      <c r="K9" s="493"/>
      <c r="L9" s="493"/>
      <c r="M9" s="493"/>
      <c r="N9" s="456"/>
      <c r="O9" s="469"/>
      <c r="P9" s="508"/>
      <c r="Q9" s="508"/>
      <c r="R9" s="434"/>
      <c r="S9" s="434"/>
      <c r="T9" s="499"/>
      <c r="U9" s="503"/>
      <c r="V9" s="493"/>
      <c r="W9" s="493"/>
      <c r="X9" s="493"/>
      <c r="Y9" s="493"/>
      <c r="Z9" s="493"/>
      <c r="AA9" s="456"/>
      <c r="AB9" s="469"/>
      <c r="AC9" s="508"/>
      <c r="AD9" s="508"/>
      <c r="AE9" s="434"/>
      <c r="AF9" s="434"/>
      <c r="AG9" s="499"/>
      <c r="AH9" s="267"/>
      <c r="AI9" s="503"/>
      <c r="AJ9" s="493"/>
      <c r="AK9" s="493"/>
      <c r="AL9" s="493"/>
      <c r="AM9" s="493"/>
      <c r="AN9" s="493"/>
      <c r="AO9" s="456"/>
      <c r="AP9" s="469"/>
      <c r="AQ9" s="508"/>
      <c r="AR9" s="508"/>
      <c r="AS9" s="434"/>
      <c r="AT9" s="434"/>
      <c r="AU9" s="499"/>
    </row>
    <row r="10" spans="1:47" ht="20.399999999999999" x14ac:dyDescent="0.25">
      <c r="A10" s="269">
        <f>สพฐ.คปร.2!A10</f>
        <v>0</v>
      </c>
      <c r="B10" s="269">
        <f>สพฐ.คปร.2!B10</f>
        <v>0</v>
      </c>
      <c r="C10" s="270">
        <f>สพฐ.คปร.2!C10</f>
        <v>0</v>
      </c>
      <c r="D10" s="268" t="str">
        <f>สพฐ.คปร.2!$A$5</f>
        <v>สำนักงานเขตพื้นที่การศึกษา.....................................................</v>
      </c>
      <c r="E10" s="269"/>
      <c r="F10" s="268"/>
      <c r="G10" s="268"/>
      <c r="H10" s="269">
        <f>สพฐ.คปร.1!L22</f>
        <v>0</v>
      </c>
      <c r="I10" s="269">
        <f>สพฐ.คปร.1!L23</f>
        <v>0</v>
      </c>
      <c r="J10" s="269">
        <f>สพฐ.คปร.1!L24</f>
        <v>0</v>
      </c>
      <c r="K10" s="269">
        <f>สพฐ.คปร.1!L25</f>
        <v>0</v>
      </c>
      <c r="L10" s="269"/>
      <c r="M10" s="269">
        <f>สพฐ.คปร.1!L27</f>
        <v>0</v>
      </c>
      <c r="N10" s="269"/>
      <c r="O10" s="269"/>
      <c r="P10" s="269"/>
      <c r="Q10" s="269"/>
      <c r="R10" s="269">
        <f>สพฐ.คปร.1!L30</f>
        <v>0</v>
      </c>
      <c r="S10" s="269">
        <f>สพฐ.คปร.1!L31</f>
        <v>0</v>
      </c>
      <c r="T10" s="269">
        <f>SUM(H10:S10)</f>
        <v>0</v>
      </c>
      <c r="U10" s="306" t="str">
        <f>สพฐ.คปร.1!F22</f>
        <v>..........</v>
      </c>
      <c r="V10" s="306" t="str">
        <f>สพฐ.คปร.1!F23</f>
        <v>..........</v>
      </c>
      <c r="W10" s="269"/>
      <c r="X10" s="269"/>
      <c r="Y10" s="269"/>
      <c r="Z10" s="306" t="str">
        <f>สพฐ.คปร.1!F27</f>
        <v>..........</v>
      </c>
      <c r="AA10" s="269"/>
      <c r="AB10" s="269"/>
      <c r="AC10" s="269"/>
      <c r="AD10" s="269"/>
      <c r="AE10" s="306" t="str">
        <f>สพฐ.คปร.1!F30</f>
        <v>..........</v>
      </c>
      <c r="AF10" s="306" t="str">
        <f>สพฐ.คปร.1!F31</f>
        <v>..........</v>
      </c>
      <c r="AG10" s="306">
        <f>SUM(U10:AF10)</f>
        <v>0</v>
      </c>
      <c r="AH10" s="269"/>
      <c r="AI10" s="306" t="e">
        <f>H10-U10</f>
        <v>#VALUE!</v>
      </c>
      <c r="AJ10" s="306" t="e">
        <f>I10-V10</f>
        <v>#VALUE!</v>
      </c>
      <c r="AK10" s="269"/>
      <c r="AL10" s="269"/>
      <c r="AM10" s="269"/>
      <c r="AN10" s="306" t="e">
        <f>M10-Z10</f>
        <v>#VALUE!</v>
      </c>
      <c r="AO10" s="269"/>
      <c r="AP10" s="269"/>
      <c r="AQ10" s="269"/>
      <c r="AR10" s="269"/>
      <c r="AS10" s="306" t="e">
        <f>R10-AE10</f>
        <v>#VALUE!</v>
      </c>
      <c r="AT10" s="306" t="e">
        <f>S10-AF10</f>
        <v>#VALUE!</v>
      </c>
      <c r="AU10" s="306" t="e">
        <f>SUM(AI10:AT10)</f>
        <v>#VALUE!</v>
      </c>
    </row>
    <row r="11" spans="1:47" ht="20.399999999999999" x14ac:dyDescent="0.25">
      <c r="A11" s="269">
        <f>สพฐ.คปร.2!A11</f>
        <v>0</v>
      </c>
      <c r="B11" s="269">
        <f>สพฐ.คปร.2!B11</f>
        <v>0</v>
      </c>
      <c r="C11" s="270">
        <f>สพฐ.คปร.2!C11</f>
        <v>0</v>
      </c>
      <c r="D11" s="268" t="str">
        <f>สพฐ.คปร.2!$A$5</f>
        <v>สำนักงานเขตพื้นที่การศึกษา.....................................................</v>
      </c>
      <c r="E11" s="269"/>
      <c r="F11" s="268"/>
      <c r="G11" s="268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</row>
    <row r="12" spans="1:47" ht="20.399999999999999" x14ac:dyDescent="0.25">
      <c r="A12" s="269">
        <f>สพฐ.คปร.2!A12</f>
        <v>0</v>
      </c>
      <c r="B12" s="269">
        <f>สพฐ.คปร.2!B12</f>
        <v>0</v>
      </c>
      <c r="C12" s="270">
        <f>สพฐ.คปร.2!C12</f>
        <v>0</v>
      </c>
      <c r="D12" s="268" t="str">
        <f>สพฐ.คปร.2!$A$5</f>
        <v>สำนักงานเขตพื้นที่การศึกษา.....................................................</v>
      </c>
      <c r="E12" s="269"/>
      <c r="F12" s="268"/>
      <c r="G12" s="268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</row>
    <row r="13" spans="1:47" ht="20.399999999999999" x14ac:dyDescent="0.25">
      <c r="A13" s="269">
        <f>สพฐ.คปร.2!A13</f>
        <v>0</v>
      </c>
      <c r="B13" s="269">
        <f>สพฐ.คปร.2!B13</f>
        <v>0</v>
      </c>
      <c r="C13" s="270">
        <f>สพฐ.คปร.2!C13</f>
        <v>0</v>
      </c>
      <c r="D13" s="268" t="str">
        <f>สพฐ.คปร.2!$A$5</f>
        <v>สำนักงานเขตพื้นที่การศึกษา.....................................................</v>
      </c>
      <c r="E13" s="269"/>
      <c r="F13" s="268"/>
      <c r="G13" s="268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</row>
    <row r="14" spans="1:47" ht="20.399999999999999" x14ac:dyDescent="0.25">
      <c r="A14" s="269">
        <f>สพฐ.คปร.2!A14</f>
        <v>0</v>
      </c>
      <c r="B14" s="269">
        <f>สพฐ.คปร.2!B14</f>
        <v>0</v>
      </c>
      <c r="C14" s="270">
        <f>สพฐ.คปร.2!C14</f>
        <v>0</v>
      </c>
      <c r="D14" s="268" t="str">
        <f>สพฐ.คปร.2!$A$5</f>
        <v>สำนักงานเขตพื้นที่การศึกษา.....................................................</v>
      </c>
      <c r="E14" s="269"/>
      <c r="F14" s="268"/>
      <c r="G14" s="268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</row>
    <row r="15" spans="1:47" ht="20.399999999999999" x14ac:dyDescent="0.25">
      <c r="A15" s="269">
        <f>สพฐ.คปร.2!A15</f>
        <v>0</v>
      </c>
      <c r="B15" s="269">
        <f>สพฐ.คปร.2!B15</f>
        <v>0</v>
      </c>
      <c r="C15" s="270">
        <f>สพฐ.คปร.2!C15</f>
        <v>0</v>
      </c>
      <c r="D15" s="268" t="str">
        <f>สพฐ.คปร.2!$A$5</f>
        <v>สำนักงานเขตพื้นที่การศึกษา.....................................................</v>
      </c>
      <c r="E15" s="269"/>
      <c r="F15" s="268"/>
      <c r="G15" s="268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</row>
    <row r="16" spans="1:47" ht="20.399999999999999" x14ac:dyDescent="0.25">
      <c r="A16" s="269">
        <f>สพฐ.คปร.2!A16</f>
        <v>0</v>
      </c>
      <c r="B16" s="269">
        <f>สพฐ.คปร.2!B16</f>
        <v>0</v>
      </c>
      <c r="C16" s="270">
        <f>สพฐ.คปร.2!C16</f>
        <v>0</v>
      </c>
      <c r="D16" s="268" t="str">
        <f>สพฐ.คปร.2!$A$5</f>
        <v>สำนักงานเขตพื้นที่การศึกษา.....................................................</v>
      </c>
      <c r="E16" s="269"/>
      <c r="F16" s="268"/>
      <c r="G16" s="268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</row>
    <row r="17" spans="1:47" ht="20.399999999999999" x14ac:dyDescent="0.25">
      <c r="A17" s="269">
        <f>สพฐ.คปร.2!A17</f>
        <v>0</v>
      </c>
      <c r="B17" s="269">
        <f>สพฐ.คปร.2!B17</f>
        <v>0</v>
      </c>
      <c r="C17" s="270">
        <f>สพฐ.คปร.2!C17</f>
        <v>0</v>
      </c>
      <c r="D17" s="268" t="str">
        <f>สพฐ.คปร.2!$A$5</f>
        <v>สำนักงานเขตพื้นที่การศึกษา.....................................................</v>
      </c>
      <c r="E17" s="269"/>
      <c r="F17" s="268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</row>
    <row r="18" spans="1:47" ht="20.399999999999999" x14ac:dyDescent="0.25">
      <c r="A18" s="269">
        <f>สพฐ.คปร.2!A18</f>
        <v>0</v>
      </c>
      <c r="B18" s="269">
        <f>สพฐ.คปร.2!B18</f>
        <v>0</v>
      </c>
      <c r="C18" s="270">
        <f>สพฐ.คปร.2!C18</f>
        <v>0</v>
      </c>
      <c r="D18" s="268" t="str">
        <f>สพฐ.คปร.2!$A$5</f>
        <v>สำนักงานเขตพื้นที่การศึกษา.....................................................</v>
      </c>
      <c r="E18" s="269"/>
      <c r="F18" s="268"/>
      <c r="G18" s="268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</row>
    <row r="19" spans="1:47" ht="20.399999999999999" x14ac:dyDescent="0.25">
      <c r="A19" s="269">
        <f>สพฐ.คปร.2!A19</f>
        <v>0</v>
      </c>
      <c r="B19" s="269">
        <f>สพฐ.คปร.2!B19</f>
        <v>0</v>
      </c>
      <c r="C19" s="270">
        <f>สพฐ.คปร.2!C19</f>
        <v>0</v>
      </c>
      <c r="D19" s="268" t="str">
        <f>สพฐ.คปร.2!$A$5</f>
        <v>สำนักงานเขตพื้นที่การศึกษา.....................................................</v>
      </c>
      <c r="E19" s="269"/>
      <c r="F19" s="268"/>
      <c r="G19" s="268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</row>
  </sheetData>
  <mergeCells count="65">
    <mergeCell ref="AA6:AB7"/>
    <mergeCell ref="AC6:AD7"/>
    <mergeCell ref="AD8:AD9"/>
    <mergeCell ref="T5:T9"/>
    <mergeCell ref="U5:W5"/>
    <mergeCell ref="H6:H9"/>
    <mergeCell ref="I6:I9"/>
    <mergeCell ref="J6:J9"/>
    <mergeCell ref="N6:O7"/>
    <mergeCell ref="P6:Q7"/>
    <mergeCell ref="N8:N9"/>
    <mergeCell ref="O8:O9"/>
    <mergeCell ref="P8:P9"/>
    <mergeCell ref="Q8:Q9"/>
    <mergeCell ref="M5:M9"/>
    <mergeCell ref="N5:S5"/>
    <mergeCell ref="S6:S9"/>
    <mergeCell ref="AU5:AU9"/>
    <mergeCell ref="AI6:AI9"/>
    <mergeCell ref="AJ6:AJ9"/>
    <mergeCell ref="AK6:AK9"/>
    <mergeCell ref="AO6:AP7"/>
    <mergeCell ref="AI5:AK5"/>
    <mergeCell ref="AL5:AL9"/>
    <mergeCell ref="AM5:AM9"/>
    <mergeCell ref="AN5:AN9"/>
    <mergeCell ref="AS6:AS9"/>
    <mergeCell ref="AT6:AT9"/>
    <mergeCell ref="AO8:AO9"/>
    <mergeCell ref="AP8:AP9"/>
    <mergeCell ref="AQ8:AQ9"/>
    <mergeCell ref="AR8:AR9"/>
    <mergeCell ref="AQ6:AR7"/>
    <mergeCell ref="AO5:AT5"/>
    <mergeCell ref="R6:R9"/>
    <mergeCell ref="X5:X9"/>
    <mergeCell ref="Y5:Y9"/>
    <mergeCell ref="Z5:Z9"/>
    <mergeCell ref="AA5:AF5"/>
    <mergeCell ref="AG5:AG9"/>
    <mergeCell ref="AH5:AH6"/>
    <mergeCell ref="AE6:AE9"/>
    <mergeCell ref="AF6:AF9"/>
    <mergeCell ref="AA8:AA9"/>
    <mergeCell ref="AB8:AB9"/>
    <mergeCell ref="AC8:AC9"/>
    <mergeCell ref="U6:U9"/>
    <mergeCell ref="V6:V9"/>
    <mergeCell ref="W6:W9"/>
    <mergeCell ref="A2:A9"/>
    <mergeCell ref="B2:D2"/>
    <mergeCell ref="E2:AU2"/>
    <mergeCell ref="B3:B9"/>
    <mergeCell ref="C3:C9"/>
    <mergeCell ref="D3:D9"/>
    <mergeCell ref="E3:E9"/>
    <mergeCell ref="F3:F9"/>
    <mergeCell ref="G3:G9"/>
    <mergeCell ref="H3:AH3"/>
    <mergeCell ref="AI3:AU4"/>
    <mergeCell ref="H4:T4"/>
    <mergeCell ref="U4:AH4"/>
    <mergeCell ref="H5:J5"/>
    <mergeCell ref="K5:K9"/>
    <mergeCell ref="L5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R59"/>
  <sheetViews>
    <sheetView tabSelected="1" zoomScale="90" zoomScaleNormal="90" zoomScaleSheetLayoutView="90" workbookViewId="0">
      <selection activeCell="F5" sqref="F5:K5"/>
    </sheetView>
  </sheetViews>
  <sheetFormatPr defaultColWidth="9" defaultRowHeight="24.6" x14ac:dyDescent="0.7"/>
  <cols>
    <col min="1" max="1" width="2.59765625" style="1" customWidth="1"/>
    <col min="2" max="2" width="4.19921875" style="1" customWidth="1"/>
    <col min="3" max="3" width="3.59765625" style="1" customWidth="1"/>
    <col min="4" max="4" width="26.59765625" style="1" customWidth="1"/>
    <col min="5" max="5" width="15.69921875" style="1" customWidth="1"/>
    <col min="6" max="6" width="10.69921875" style="1" customWidth="1"/>
    <col min="7" max="7" width="5.69921875" style="1" customWidth="1"/>
    <col min="8" max="8" width="6.69921875" style="1" customWidth="1"/>
    <col min="9" max="9" width="7.59765625" style="1" customWidth="1"/>
    <col min="10" max="10" width="6.69921875" style="1" customWidth="1"/>
    <col min="11" max="11" width="5.69921875" style="1" customWidth="1"/>
    <col min="12" max="13" width="6.69921875" style="1" customWidth="1"/>
    <col min="14" max="14" width="8.69921875" style="1" customWidth="1"/>
    <col min="15" max="15" width="1.59765625" style="1" customWidth="1"/>
    <col min="16" max="16384" width="9" style="1"/>
  </cols>
  <sheetData>
    <row r="1" spans="1:15" ht="22.05" customHeight="1" x14ac:dyDescent="0.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 t="s">
        <v>3</v>
      </c>
    </row>
    <row r="2" spans="1:15" ht="22.05" customHeight="1" x14ac:dyDescent="0.7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 t="s">
        <v>708</v>
      </c>
    </row>
    <row r="3" spans="1:15" ht="5.4" customHeight="1" x14ac:dyDescent="0.7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27" x14ac:dyDescent="0.7">
      <c r="A4" s="39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191"/>
      <c r="L4" s="40"/>
      <c r="M4" s="40"/>
      <c r="N4" s="40"/>
      <c r="O4" s="41"/>
    </row>
    <row r="5" spans="1:15" ht="27" x14ac:dyDescent="0.7">
      <c r="A5" s="42"/>
      <c r="B5" s="43"/>
      <c r="C5" s="43"/>
      <c r="D5" s="43"/>
      <c r="E5" s="44" t="s">
        <v>5</v>
      </c>
      <c r="F5" s="402" t="s">
        <v>331</v>
      </c>
      <c r="G5" s="402"/>
      <c r="H5" s="402"/>
      <c r="I5" s="402"/>
      <c r="J5" s="402"/>
      <c r="K5" s="402"/>
      <c r="L5" s="43"/>
      <c r="M5" s="43"/>
      <c r="N5" s="43"/>
      <c r="O5" s="45"/>
    </row>
    <row r="6" spans="1:15" ht="22.05" customHeight="1" x14ac:dyDescent="0.7">
      <c r="A6" s="46"/>
      <c r="B6" s="47"/>
      <c r="C6" s="47"/>
      <c r="D6" s="47"/>
      <c r="E6" s="174"/>
      <c r="F6" s="47"/>
      <c r="G6" s="175"/>
      <c r="H6" s="49" t="str">
        <f>"ส่งพร้อมหนังสือสำนักงานเขตพื้นที่การศึกษา"&amp;IF(F5="","",F5)&amp;" "&amp;VLOOKUP(F5,i!B2:P247,15,FALSE)&amp;"/"</f>
        <v>ส่งพร้อมหนังสือสำนักงานเขตพื้นที่การศึกษา..................................................... ศธ ........../</v>
      </c>
      <c r="I6" s="251" t="s">
        <v>323</v>
      </c>
      <c r="J6" s="117" t="s">
        <v>6</v>
      </c>
      <c r="K6" s="117"/>
      <c r="L6" s="176"/>
      <c r="M6" s="189"/>
      <c r="N6" s="190"/>
      <c r="O6" s="50"/>
    </row>
    <row r="7" spans="1:15" ht="10.050000000000001" customHeight="1" x14ac:dyDescent="0.7">
      <c r="A7" s="51"/>
      <c r="B7" s="52"/>
      <c r="C7" s="52"/>
      <c r="D7" s="52"/>
      <c r="E7" s="52"/>
      <c r="F7" s="52"/>
      <c r="G7" s="37"/>
      <c r="H7" s="38"/>
      <c r="I7" s="38"/>
      <c r="J7" s="38"/>
      <c r="K7" s="38"/>
      <c r="L7" s="53"/>
      <c r="M7" s="53"/>
      <c r="N7" s="54"/>
      <c r="O7" s="54"/>
    </row>
    <row r="8" spans="1:15" x14ac:dyDescent="0.7">
      <c r="A8" s="55" t="s">
        <v>7</v>
      </c>
      <c r="B8" s="52" t="s">
        <v>712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7">
      <c r="A9" s="56"/>
      <c r="B9" s="109"/>
      <c r="C9" s="57" t="s">
        <v>324</v>
      </c>
      <c r="D9" s="100"/>
      <c r="E9" s="58"/>
      <c r="F9" s="59" t="s">
        <v>8</v>
      </c>
      <c r="G9" s="102"/>
      <c r="H9" s="60"/>
      <c r="I9" s="60"/>
      <c r="J9" s="60"/>
      <c r="K9" s="60"/>
      <c r="L9" s="60"/>
      <c r="M9" s="60"/>
      <c r="N9" s="61"/>
      <c r="O9" s="37"/>
    </row>
    <row r="10" spans="1:15" x14ac:dyDescent="0.7">
      <c r="A10" s="56"/>
      <c r="B10" s="62"/>
      <c r="C10" s="63" t="s">
        <v>9</v>
      </c>
      <c r="D10" s="101"/>
      <c r="E10" s="65"/>
      <c r="F10" s="64" t="s">
        <v>10</v>
      </c>
      <c r="G10" s="106"/>
      <c r="H10" s="65"/>
      <c r="I10" s="65"/>
      <c r="J10" s="67" t="s">
        <v>11</v>
      </c>
      <c r="K10" s="105"/>
      <c r="L10" s="65"/>
      <c r="M10" s="65"/>
      <c r="N10" s="66"/>
      <c r="O10" s="37"/>
    </row>
    <row r="11" spans="1:15" ht="8.1" customHeight="1" x14ac:dyDescent="0.7">
      <c r="A11" s="56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37"/>
    </row>
    <row r="12" spans="1:15" ht="10.050000000000001" customHeight="1" x14ac:dyDescent="0.7">
      <c r="A12" s="56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22.05" customHeight="1" x14ac:dyDescent="0.7">
      <c r="A13" s="55" t="s">
        <v>12</v>
      </c>
      <c r="B13" s="52" t="s">
        <v>286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22.05" customHeight="1" x14ac:dyDescent="0.7">
      <c r="A14" s="56"/>
      <c r="B14" s="110">
        <v>2.1</v>
      </c>
      <c r="C14" s="56" t="s">
        <v>316</v>
      </c>
      <c r="D14" s="56"/>
      <c r="E14" s="56"/>
      <c r="F14" s="56"/>
      <c r="G14" s="56"/>
      <c r="H14" s="56"/>
      <c r="I14" s="56"/>
      <c r="J14" s="56"/>
      <c r="K14" s="56"/>
      <c r="L14" s="56" t="s">
        <v>13</v>
      </c>
      <c r="M14" s="111">
        <f>SUM(H41,J41)</f>
        <v>0</v>
      </c>
      <c r="N14" s="56" t="s">
        <v>14</v>
      </c>
      <c r="O14" s="37"/>
    </row>
    <row r="15" spans="1:15" ht="22.05" customHeight="1" x14ac:dyDescent="0.7">
      <c r="A15" s="56"/>
      <c r="B15" s="110">
        <v>2.2000000000000002</v>
      </c>
      <c r="C15" s="56" t="s">
        <v>325</v>
      </c>
      <c r="D15" s="56"/>
      <c r="E15" s="56"/>
      <c r="F15" s="56"/>
      <c r="G15" s="56"/>
      <c r="H15" s="56"/>
      <c r="I15" s="56"/>
      <c r="J15" s="56"/>
      <c r="K15" s="56"/>
      <c r="L15" s="56" t="s">
        <v>13</v>
      </c>
      <c r="M15" s="112"/>
      <c r="N15" s="56" t="s">
        <v>14</v>
      </c>
      <c r="O15" s="37"/>
    </row>
    <row r="16" spans="1:15" ht="10.050000000000001" customHeight="1" x14ac:dyDescent="0.7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37"/>
    </row>
    <row r="17" spans="1:18" ht="22.05" customHeight="1" thickBot="1" x14ac:dyDescent="0.75">
      <c r="A17" s="55" t="s">
        <v>15</v>
      </c>
      <c r="B17" s="166" t="s">
        <v>326</v>
      </c>
      <c r="C17" s="56"/>
      <c r="D17" s="165"/>
      <c r="E17" s="165"/>
      <c r="F17" s="56"/>
      <c r="G17" s="56"/>
      <c r="H17" s="56"/>
      <c r="I17" s="56"/>
      <c r="J17" s="56"/>
      <c r="K17" s="56"/>
      <c r="L17" s="56"/>
      <c r="M17" s="56"/>
      <c r="N17" s="56"/>
      <c r="O17" s="37"/>
    </row>
    <row r="18" spans="1:18" ht="22.95" customHeight="1" x14ac:dyDescent="0.7">
      <c r="A18" s="37"/>
      <c r="B18" s="283"/>
      <c r="C18" s="284"/>
      <c r="D18" s="285"/>
      <c r="E18" s="286"/>
      <c r="F18" s="287" t="s">
        <v>16</v>
      </c>
      <c r="G18" s="284" t="s">
        <v>641</v>
      </c>
      <c r="H18" s="285"/>
      <c r="I18" s="286"/>
      <c r="J18" s="284" t="s">
        <v>922</v>
      </c>
      <c r="K18" s="285"/>
      <c r="L18" s="287" t="s">
        <v>13</v>
      </c>
      <c r="M18" s="287" t="s">
        <v>20</v>
      </c>
      <c r="N18" s="288" t="s">
        <v>652</v>
      </c>
      <c r="O18" s="37"/>
    </row>
    <row r="19" spans="1:18" ht="22.95" customHeight="1" x14ac:dyDescent="0.7">
      <c r="A19" s="37"/>
      <c r="B19" s="289" t="s">
        <v>17</v>
      </c>
      <c r="C19" s="73" t="s">
        <v>18</v>
      </c>
      <c r="D19" s="74"/>
      <c r="E19" s="75"/>
      <c r="F19" s="121" t="s">
        <v>327</v>
      </c>
      <c r="G19" s="122" t="s">
        <v>648</v>
      </c>
      <c r="H19" s="170" t="s">
        <v>649</v>
      </c>
      <c r="I19" s="122" t="s">
        <v>329</v>
      </c>
      <c r="J19" s="122" t="s">
        <v>650</v>
      </c>
      <c r="K19" s="170" t="s">
        <v>651</v>
      </c>
      <c r="L19" s="72" t="s">
        <v>19</v>
      </c>
      <c r="M19" s="79" t="s">
        <v>24</v>
      </c>
      <c r="N19" s="290" t="s">
        <v>658</v>
      </c>
      <c r="O19" s="37"/>
    </row>
    <row r="20" spans="1:18" ht="22.95" customHeight="1" x14ac:dyDescent="0.7">
      <c r="A20" s="37"/>
      <c r="B20" s="291" t="s">
        <v>21</v>
      </c>
      <c r="C20" s="76"/>
      <c r="D20" s="77"/>
      <c r="E20" s="78"/>
      <c r="F20" s="80" t="s">
        <v>62</v>
      </c>
      <c r="G20" s="171" t="s">
        <v>287</v>
      </c>
      <c r="H20" s="171" t="s">
        <v>642</v>
      </c>
      <c r="I20" s="171" t="s">
        <v>288</v>
      </c>
      <c r="J20" s="171" t="s">
        <v>643</v>
      </c>
      <c r="K20" s="171" t="s">
        <v>644</v>
      </c>
      <c r="L20" s="171" t="s">
        <v>23</v>
      </c>
      <c r="M20" s="81" t="s">
        <v>330</v>
      </c>
      <c r="N20" s="292" t="s">
        <v>311</v>
      </c>
      <c r="O20" s="37"/>
    </row>
    <row r="21" spans="1:18" ht="22.05" customHeight="1" x14ac:dyDescent="0.7">
      <c r="A21" s="37"/>
      <c r="B21" s="398" t="s">
        <v>661</v>
      </c>
      <c r="C21" s="399" t="s">
        <v>25</v>
      </c>
      <c r="D21" s="83"/>
      <c r="E21" s="84"/>
      <c r="F21" s="185"/>
      <c r="G21" s="186"/>
      <c r="H21" s="186"/>
      <c r="I21" s="186"/>
      <c r="J21" s="187"/>
      <c r="K21" s="187"/>
      <c r="L21" s="188"/>
      <c r="M21" s="185"/>
      <c r="N21" s="294"/>
      <c r="O21" s="37"/>
    </row>
    <row r="22" spans="1:18" ht="22.05" customHeight="1" x14ac:dyDescent="0.7">
      <c r="A22" s="37"/>
      <c r="B22" s="295"/>
      <c r="C22" s="193" t="s">
        <v>663</v>
      </c>
      <c r="D22" s="85" t="s">
        <v>26</v>
      </c>
      <c r="E22" s="86"/>
      <c r="F22" s="104" t="str">
        <f>IFERROR(VLOOKUP(F5,i!B2:P226,2,FALSE),"")</f>
        <v>..........</v>
      </c>
      <c r="G22" s="103"/>
      <c r="H22" s="103"/>
      <c r="I22" s="87">
        <f>SUM(G22:H22)</f>
        <v>0</v>
      </c>
      <c r="J22" s="103"/>
      <c r="K22" s="103"/>
      <c r="L22" s="87">
        <f>SUM(I22:K22)</f>
        <v>0</v>
      </c>
      <c r="M22" s="88"/>
      <c r="N22" s="296"/>
      <c r="O22" s="37"/>
    </row>
    <row r="23" spans="1:18" ht="22.05" customHeight="1" x14ac:dyDescent="0.7">
      <c r="A23" s="37"/>
      <c r="B23" s="295"/>
      <c r="C23" s="193" t="s">
        <v>664</v>
      </c>
      <c r="D23" s="113" t="s">
        <v>27</v>
      </c>
      <c r="E23" s="86"/>
      <c r="F23" s="104" t="str">
        <f>IFERROR(VLOOKUP(F5,i!B2:P226,3,FALSE),"")</f>
        <v>..........</v>
      </c>
      <c r="G23" s="103"/>
      <c r="H23" s="103"/>
      <c r="I23" s="87">
        <f>SUM(G23:H23)</f>
        <v>0</v>
      </c>
      <c r="J23" s="103"/>
      <c r="K23" s="103"/>
      <c r="L23" s="87">
        <f t="shared" ref="L23:L25" si="0">SUM(I23:K23)</f>
        <v>0</v>
      </c>
      <c r="M23" s="87" t="str">
        <f>IFERROR(IF(F23&gt;0,(L23-F23),"-"),"-")</f>
        <v>-</v>
      </c>
      <c r="N23" s="296"/>
      <c r="O23" s="37"/>
    </row>
    <row r="24" spans="1:18" ht="22.05" customHeight="1" x14ac:dyDescent="0.7">
      <c r="A24" s="37"/>
      <c r="B24" s="295"/>
      <c r="C24" s="193" t="s">
        <v>665</v>
      </c>
      <c r="D24" s="177" t="s">
        <v>67</v>
      </c>
      <c r="E24" s="86"/>
      <c r="F24" s="88"/>
      <c r="G24" s="103"/>
      <c r="H24" s="103"/>
      <c r="I24" s="87">
        <f t="shared" ref="I24:I40" si="1">SUM(G24:H24)</f>
        <v>0</v>
      </c>
      <c r="J24" s="103"/>
      <c r="K24" s="103"/>
      <c r="L24" s="87">
        <f>SUM(I24:K24)</f>
        <v>0</v>
      </c>
      <c r="M24" s="88"/>
      <c r="N24" s="296"/>
      <c r="O24" s="37"/>
    </row>
    <row r="25" spans="1:18" ht="22.05" customHeight="1" x14ac:dyDescent="0.7">
      <c r="A25" s="37"/>
      <c r="B25" s="320"/>
      <c r="C25" s="315" t="s">
        <v>666</v>
      </c>
      <c r="D25" s="316" t="s">
        <v>28</v>
      </c>
      <c r="E25" s="279"/>
      <c r="F25" s="317"/>
      <c r="G25" s="281"/>
      <c r="H25" s="281"/>
      <c r="I25" s="282">
        <f t="shared" si="1"/>
        <v>0</v>
      </c>
      <c r="J25" s="281"/>
      <c r="K25" s="281"/>
      <c r="L25" s="282">
        <f t="shared" si="0"/>
        <v>0</v>
      </c>
      <c r="M25" s="317"/>
      <c r="N25" s="318"/>
      <c r="O25" s="37"/>
    </row>
    <row r="26" spans="1:18" ht="22.05" customHeight="1" x14ac:dyDescent="0.7">
      <c r="A26" s="37"/>
      <c r="B26" s="400" t="s">
        <v>662</v>
      </c>
      <c r="C26" s="401" t="s">
        <v>29</v>
      </c>
      <c r="D26" s="273"/>
      <c r="E26" s="274"/>
      <c r="F26" s="309"/>
      <c r="G26" s="310"/>
      <c r="H26" s="310"/>
      <c r="I26" s="311"/>
      <c r="J26" s="310"/>
      <c r="K26" s="310"/>
      <c r="L26" s="309"/>
      <c r="M26" s="309"/>
      <c r="N26" s="312"/>
      <c r="O26" s="37"/>
    </row>
    <row r="27" spans="1:18" ht="22.05" customHeight="1" x14ac:dyDescent="0.7">
      <c r="A27" s="37"/>
      <c r="B27" s="295"/>
      <c r="C27" s="193" t="s">
        <v>663</v>
      </c>
      <c r="D27" s="85" t="s">
        <v>30</v>
      </c>
      <c r="E27" s="86"/>
      <c r="F27" s="104" t="str">
        <f>IFERROR(VLOOKUP(F5,i!B2:P226,5,FALSE),"")</f>
        <v>..........</v>
      </c>
      <c r="G27" s="103"/>
      <c r="H27" s="103"/>
      <c r="I27" s="87">
        <f>SUM(G27:H27)</f>
        <v>0</v>
      </c>
      <c r="J27" s="103"/>
      <c r="K27" s="103"/>
      <c r="L27" s="87">
        <f>SUM(I27:K27)</f>
        <v>0</v>
      </c>
      <c r="M27" s="87" t="str">
        <f t="shared" ref="M27:M40" si="2">IFERROR(IF(F27&gt;0,(L27-F27),"-"),"-")</f>
        <v>-</v>
      </c>
      <c r="N27" s="296"/>
      <c r="O27" s="37"/>
    </row>
    <row r="28" spans="1:18" ht="22.05" customHeight="1" x14ac:dyDescent="0.7">
      <c r="A28" s="37"/>
      <c r="B28" s="295"/>
      <c r="C28" s="193" t="s">
        <v>664</v>
      </c>
      <c r="D28" s="271" t="s">
        <v>31</v>
      </c>
      <c r="E28" s="272"/>
      <c r="F28" s="280" t="str">
        <f>IFERROR(VLOOKUP(F5,i!B2:P226,6,FALSE),"")</f>
        <v>..........</v>
      </c>
      <c r="G28" s="282">
        <f>SUM(G33:G39)</f>
        <v>0</v>
      </c>
      <c r="H28" s="282">
        <f>SUM(H33:H39)</f>
        <v>0</v>
      </c>
      <c r="I28" s="282">
        <f>SUM(G28:H28)</f>
        <v>0</v>
      </c>
      <c r="J28" s="282">
        <f>SUM(J33:J39)</f>
        <v>0</v>
      </c>
      <c r="K28" s="282">
        <f>SUM(K33:K39)</f>
        <v>0</v>
      </c>
      <c r="L28" s="282">
        <f>SUM(I28:K28)</f>
        <v>0</v>
      </c>
      <c r="M28" s="282" t="str">
        <f>IFERROR(IF(F28&gt;0,(L28-F28),"-"),"-")</f>
        <v>-</v>
      </c>
      <c r="N28" s="313">
        <f>SUM(N33:N39)</f>
        <v>0</v>
      </c>
      <c r="O28" s="37"/>
      <c r="Q28" s="134" t="s">
        <v>44</v>
      </c>
      <c r="R28" s="1" t="s">
        <v>788</v>
      </c>
    </row>
    <row r="29" spans="1:18" ht="22.05" customHeight="1" x14ac:dyDescent="0.7">
      <c r="A29" s="37"/>
      <c r="B29" s="295"/>
      <c r="C29" s="193"/>
      <c r="D29" s="82" t="s">
        <v>774</v>
      </c>
      <c r="E29" s="84"/>
      <c r="F29" s="309">
        <f>SUM(F30:F31)</f>
        <v>0</v>
      </c>
      <c r="G29" s="309">
        <f t="shared" ref="G29:N29" si="3">SUM(G30:G31)</f>
        <v>0</v>
      </c>
      <c r="H29" s="309">
        <f t="shared" si="3"/>
        <v>0</v>
      </c>
      <c r="I29" s="309">
        <f t="shared" si="3"/>
        <v>0</v>
      </c>
      <c r="J29" s="309">
        <f t="shared" si="3"/>
        <v>0</v>
      </c>
      <c r="K29" s="309">
        <f t="shared" si="3"/>
        <v>0</v>
      </c>
      <c r="L29" s="309">
        <f t="shared" si="3"/>
        <v>0</v>
      </c>
      <c r="M29" s="309">
        <f t="shared" si="3"/>
        <v>0</v>
      </c>
      <c r="N29" s="322">
        <f t="shared" si="3"/>
        <v>0</v>
      </c>
      <c r="O29" s="37"/>
      <c r="P29" s="1" t="s">
        <v>919</v>
      </c>
      <c r="Q29" s="397" t="s">
        <v>920</v>
      </c>
      <c r="R29" s="1" t="s">
        <v>789</v>
      </c>
    </row>
    <row r="30" spans="1:18" ht="22.05" customHeight="1" x14ac:dyDescent="0.7">
      <c r="A30" s="37"/>
      <c r="B30" s="295"/>
      <c r="C30" s="193"/>
      <c r="D30" s="89" t="s">
        <v>775</v>
      </c>
      <c r="E30" s="86"/>
      <c r="F30" s="104" t="str">
        <f>IFERROR(VLOOKUP(F5,i!B2:R226,16,FALSE),"")</f>
        <v>..........</v>
      </c>
      <c r="G30" s="103"/>
      <c r="H30" s="103"/>
      <c r="I30" s="87">
        <f>SUM(G30:H30)</f>
        <v>0</v>
      </c>
      <c r="J30" s="103"/>
      <c r="K30" s="103"/>
      <c r="L30" s="87">
        <f>SUM(I30:K30)</f>
        <v>0</v>
      </c>
      <c r="M30" s="87" t="str">
        <f>IFERROR(IF(F30&gt;0,(L30-F30),"-"),"-")</f>
        <v>-</v>
      </c>
      <c r="N30" s="298"/>
      <c r="O30" s="37"/>
    </row>
    <row r="31" spans="1:18" ht="22.05" customHeight="1" x14ac:dyDescent="0.7">
      <c r="A31" s="37"/>
      <c r="B31" s="295"/>
      <c r="C31" s="193"/>
      <c r="D31" s="278" t="s">
        <v>776</v>
      </c>
      <c r="E31" s="279"/>
      <c r="F31" s="280" t="str">
        <f>IFERROR(VLOOKUP(F5,i!B2:R226,17,FALSE),"")</f>
        <v>..........</v>
      </c>
      <c r="G31" s="281"/>
      <c r="H31" s="281"/>
      <c r="I31" s="282">
        <f>SUM(G31:H31)</f>
        <v>0</v>
      </c>
      <c r="J31" s="281"/>
      <c r="K31" s="281"/>
      <c r="L31" s="282">
        <f t="shared" ref="L31" si="4">SUM(I31:K31)</f>
        <v>0</v>
      </c>
      <c r="M31" s="282" t="str">
        <f t="shared" ref="M31" si="5">IFERROR(IF(F31&gt;0,(L31-F31),"-"),"-")</f>
        <v>-</v>
      </c>
      <c r="N31" s="299"/>
      <c r="O31" s="37"/>
    </row>
    <row r="32" spans="1:18" ht="22.05" customHeight="1" x14ac:dyDescent="0.7">
      <c r="A32" s="37"/>
      <c r="B32" s="295"/>
      <c r="C32" s="193"/>
      <c r="D32" s="82" t="s">
        <v>921</v>
      </c>
      <c r="E32" s="84"/>
      <c r="F32" s="309">
        <f>SUM(F33:F39)</f>
        <v>0</v>
      </c>
      <c r="G32" s="309">
        <f t="shared" ref="G32:N32" si="6">SUM(G33:G39)</f>
        <v>0</v>
      </c>
      <c r="H32" s="309">
        <f t="shared" si="6"/>
        <v>0</v>
      </c>
      <c r="I32" s="309">
        <f t="shared" si="6"/>
        <v>0</v>
      </c>
      <c r="J32" s="309">
        <f t="shared" si="6"/>
        <v>0</v>
      </c>
      <c r="K32" s="309">
        <f t="shared" si="6"/>
        <v>0</v>
      </c>
      <c r="L32" s="309">
        <f t="shared" si="6"/>
        <v>0</v>
      </c>
      <c r="M32" s="309">
        <f t="shared" si="6"/>
        <v>0</v>
      </c>
      <c r="N32" s="322">
        <f t="shared" si="6"/>
        <v>0</v>
      </c>
      <c r="O32" s="37"/>
    </row>
    <row r="33" spans="1:15" ht="22.05" customHeight="1" x14ac:dyDescent="0.7">
      <c r="A33" s="37"/>
      <c r="B33" s="295"/>
      <c r="C33" s="193"/>
      <c r="D33" s="89" t="s">
        <v>777</v>
      </c>
      <c r="E33" s="86"/>
      <c r="F33" s="104" t="str">
        <f>IFERROR(VLOOKUP(F5,i!B2:P226,7,FALSE),"")</f>
        <v>..........</v>
      </c>
      <c r="G33" s="103"/>
      <c r="H33" s="103"/>
      <c r="I33" s="87">
        <f t="shared" si="1"/>
        <v>0</v>
      </c>
      <c r="J33" s="103"/>
      <c r="K33" s="103"/>
      <c r="L33" s="87">
        <f>SUM(I33:K33)</f>
        <v>0</v>
      </c>
      <c r="M33" s="87" t="str">
        <f t="shared" si="2"/>
        <v>-</v>
      </c>
      <c r="N33" s="298"/>
      <c r="O33" s="37"/>
    </row>
    <row r="34" spans="1:15" ht="22.05" customHeight="1" x14ac:dyDescent="0.7">
      <c r="A34" s="37"/>
      <c r="B34" s="295"/>
      <c r="C34" s="193"/>
      <c r="D34" s="89" t="s">
        <v>778</v>
      </c>
      <c r="E34" s="86"/>
      <c r="F34" s="104" t="str">
        <f>IFERROR(VLOOKUP(F5,i!B2:P226,8,FALSE),"")</f>
        <v>..........</v>
      </c>
      <c r="G34" s="103"/>
      <c r="H34" s="103"/>
      <c r="I34" s="87">
        <f t="shared" si="1"/>
        <v>0</v>
      </c>
      <c r="J34" s="103"/>
      <c r="K34" s="103"/>
      <c r="L34" s="87">
        <f t="shared" ref="L34:L40" si="7">SUM(I34:K34)</f>
        <v>0</v>
      </c>
      <c r="M34" s="87" t="str">
        <f t="shared" si="2"/>
        <v>-</v>
      </c>
      <c r="N34" s="298"/>
      <c r="O34" s="37"/>
    </row>
    <row r="35" spans="1:15" ht="22.05" customHeight="1" x14ac:dyDescent="0.7">
      <c r="A35" s="37"/>
      <c r="B35" s="295"/>
      <c r="C35" s="193"/>
      <c r="D35" s="89" t="s">
        <v>779</v>
      </c>
      <c r="E35" s="86"/>
      <c r="F35" s="104" t="str">
        <f>IFERROR(VLOOKUP(F5,i!B2:P226,9,FALSE),"")</f>
        <v>..........</v>
      </c>
      <c r="G35" s="103"/>
      <c r="H35" s="103"/>
      <c r="I35" s="87">
        <f t="shared" si="1"/>
        <v>0</v>
      </c>
      <c r="J35" s="103"/>
      <c r="K35" s="103"/>
      <c r="L35" s="87">
        <f t="shared" si="7"/>
        <v>0</v>
      </c>
      <c r="M35" s="87" t="str">
        <f t="shared" si="2"/>
        <v>-</v>
      </c>
      <c r="N35" s="298"/>
      <c r="O35" s="37"/>
    </row>
    <row r="36" spans="1:15" ht="22.05" customHeight="1" x14ac:dyDescent="0.7">
      <c r="A36" s="37"/>
      <c r="B36" s="295"/>
      <c r="C36" s="193"/>
      <c r="D36" s="89" t="s">
        <v>780</v>
      </c>
      <c r="E36" s="86"/>
      <c r="F36" s="104" t="str">
        <f>IFERROR(VLOOKUP(F5,i!B2:P226,10,FALSE),"")</f>
        <v>..........</v>
      </c>
      <c r="G36" s="103"/>
      <c r="H36" s="103"/>
      <c r="I36" s="87">
        <f t="shared" si="1"/>
        <v>0</v>
      </c>
      <c r="J36" s="103"/>
      <c r="K36" s="103"/>
      <c r="L36" s="87">
        <f t="shared" si="7"/>
        <v>0</v>
      </c>
      <c r="M36" s="87" t="str">
        <f t="shared" si="2"/>
        <v>-</v>
      </c>
      <c r="N36" s="298"/>
      <c r="O36" s="37"/>
    </row>
    <row r="37" spans="1:15" ht="22.05" customHeight="1" x14ac:dyDescent="0.7">
      <c r="A37" s="37"/>
      <c r="B37" s="295"/>
      <c r="C37" s="193"/>
      <c r="D37" s="89" t="s">
        <v>781</v>
      </c>
      <c r="E37" s="86"/>
      <c r="F37" s="104" t="str">
        <f>IFERROR(VLOOKUP(F5,i!B2:P226,11,FALSE),"")</f>
        <v>..........</v>
      </c>
      <c r="G37" s="103"/>
      <c r="H37" s="103"/>
      <c r="I37" s="87">
        <f t="shared" si="1"/>
        <v>0</v>
      </c>
      <c r="J37" s="103"/>
      <c r="K37" s="103"/>
      <c r="L37" s="87">
        <f t="shared" si="7"/>
        <v>0</v>
      </c>
      <c r="M37" s="87" t="str">
        <f>IFERROR(IF(F37&gt;0,(L37-F37),"-"),"-")</f>
        <v>-</v>
      </c>
      <c r="N37" s="298"/>
      <c r="O37" s="37"/>
    </row>
    <row r="38" spans="1:15" ht="22.05" customHeight="1" x14ac:dyDescent="0.7">
      <c r="A38" s="37"/>
      <c r="B38" s="295"/>
      <c r="C38" s="193"/>
      <c r="D38" s="89" t="s">
        <v>782</v>
      </c>
      <c r="E38" s="86"/>
      <c r="F38" s="104" t="str">
        <f>IFERROR(VLOOKUP(F5,i!B2:P226,12,FALSE),"")</f>
        <v>..........</v>
      </c>
      <c r="G38" s="103"/>
      <c r="H38" s="103"/>
      <c r="I38" s="87">
        <f t="shared" si="1"/>
        <v>0</v>
      </c>
      <c r="J38" s="103"/>
      <c r="K38" s="103"/>
      <c r="L38" s="87">
        <f t="shared" si="7"/>
        <v>0</v>
      </c>
      <c r="M38" s="87" t="str">
        <f t="shared" si="2"/>
        <v>-</v>
      </c>
      <c r="N38" s="298"/>
      <c r="O38" s="37"/>
    </row>
    <row r="39" spans="1:15" ht="22.05" customHeight="1" x14ac:dyDescent="0.7">
      <c r="A39" s="37"/>
      <c r="B39" s="295"/>
      <c r="C39" s="193"/>
      <c r="D39" s="278" t="s">
        <v>783</v>
      </c>
      <c r="E39" s="279"/>
      <c r="F39" s="280" t="str">
        <f>IFERROR(VLOOKUP(F5,i!B2:P226,13,FALSE),"")</f>
        <v>..........</v>
      </c>
      <c r="G39" s="281"/>
      <c r="H39" s="281"/>
      <c r="I39" s="282">
        <f t="shared" si="1"/>
        <v>0</v>
      </c>
      <c r="J39" s="281"/>
      <c r="K39" s="281"/>
      <c r="L39" s="282">
        <f t="shared" si="7"/>
        <v>0</v>
      </c>
      <c r="M39" s="282" t="str">
        <f t="shared" si="2"/>
        <v>-</v>
      </c>
      <c r="N39" s="299"/>
      <c r="O39" s="37"/>
    </row>
    <row r="40" spans="1:15" ht="22.05" customHeight="1" x14ac:dyDescent="0.7">
      <c r="A40" s="37"/>
      <c r="B40" s="295"/>
      <c r="C40" s="193" t="s">
        <v>665</v>
      </c>
      <c r="D40" s="273" t="s">
        <v>328</v>
      </c>
      <c r="E40" s="274"/>
      <c r="F40" s="275"/>
      <c r="G40" s="276"/>
      <c r="H40" s="276"/>
      <c r="I40" s="277">
        <f t="shared" si="1"/>
        <v>0</v>
      </c>
      <c r="J40" s="276"/>
      <c r="K40" s="276"/>
      <c r="L40" s="277">
        <f t="shared" si="7"/>
        <v>0</v>
      </c>
      <c r="M40" s="277" t="str">
        <f t="shared" si="2"/>
        <v>-</v>
      </c>
      <c r="N40" s="300"/>
      <c r="O40" s="37"/>
    </row>
    <row r="41" spans="1:15" ht="25.2" thickBot="1" x14ac:dyDescent="0.75">
      <c r="A41" s="37"/>
      <c r="B41" s="301"/>
      <c r="C41" s="302"/>
      <c r="D41" s="302" t="s">
        <v>22</v>
      </c>
      <c r="E41" s="303"/>
      <c r="F41" s="304">
        <f>SUM(F22:F28,F40:F40)</f>
        <v>0</v>
      </c>
      <c r="G41" s="304">
        <f>SUM(G22:G28,G40:G40)</f>
        <v>0</v>
      </c>
      <c r="H41" s="304">
        <f>SUM(H22:H28,H40:H40)</f>
        <v>0</v>
      </c>
      <c r="I41" s="304">
        <f>SUM(I22:I28,I40:I40)</f>
        <v>0</v>
      </c>
      <c r="J41" s="304">
        <f>SUM(J22:J28,J40:J40)</f>
        <v>0</v>
      </c>
      <c r="K41" s="304"/>
      <c r="L41" s="304">
        <f>SUM(L22:L28,L40:L40)</f>
        <v>0</v>
      </c>
      <c r="M41" s="304">
        <f>SUM(M22:M28,M40:M40)</f>
        <v>0</v>
      </c>
      <c r="N41" s="305">
        <f>SUM(N28)</f>
        <v>0</v>
      </c>
      <c r="O41" s="37"/>
    </row>
    <row r="42" spans="1:15" ht="9.9" customHeight="1" x14ac:dyDescent="0.7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22.05" customHeight="1" x14ac:dyDescent="0.7">
      <c r="A43" s="37"/>
      <c r="B43" s="90"/>
      <c r="C43" s="91"/>
      <c r="D43" s="91"/>
      <c r="E43" s="92"/>
      <c r="F43" s="37"/>
      <c r="G43" s="37"/>
      <c r="H43" s="37"/>
      <c r="I43" s="90"/>
      <c r="J43" s="91"/>
      <c r="K43" s="91"/>
      <c r="L43" s="93" t="s">
        <v>38</v>
      </c>
      <c r="M43" s="91"/>
      <c r="N43" s="92"/>
      <c r="O43" s="37"/>
    </row>
    <row r="44" spans="1:15" ht="24" customHeight="1" x14ac:dyDescent="0.7">
      <c r="A44" s="37"/>
      <c r="B44" s="94"/>
      <c r="C44" s="95" t="s">
        <v>39</v>
      </c>
      <c r="D44" s="101"/>
      <c r="E44" s="96"/>
      <c r="F44" s="37"/>
      <c r="G44" s="37"/>
      <c r="H44" s="37"/>
      <c r="I44" s="94"/>
      <c r="J44" s="97"/>
      <c r="K44" s="97"/>
      <c r="L44" s="5" t="s">
        <v>40</v>
      </c>
      <c r="M44" s="97"/>
      <c r="N44" s="96"/>
      <c r="O44" s="37"/>
    </row>
    <row r="45" spans="1:15" ht="22.05" customHeight="1" x14ac:dyDescent="0.7">
      <c r="A45" s="37"/>
      <c r="B45" s="94"/>
      <c r="C45" s="95" t="s">
        <v>41</v>
      </c>
      <c r="D45" s="105"/>
      <c r="E45" s="96"/>
      <c r="F45" s="37"/>
      <c r="G45" s="37"/>
      <c r="H45" s="37"/>
      <c r="I45" s="94"/>
      <c r="J45" s="97"/>
      <c r="K45" s="97"/>
      <c r="L45" s="5" t="s">
        <v>42</v>
      </c>
      <c r="M45" s="97"/>
      <c r="N45" s="96"/>
      <c r="O45" s="37"/>
    </row>
    <row r="46" spans="1:15" ht="22.05" customHeight="1" x14ac:dyDescent="0.7">
      <c r="A46" s="37"/>
      <c r="B46" s="98"/>
      <c r="C46" s="48"/>
      <c r="D46" s="48"/>
      <c r="E46" s="99"/>
      <c r="F46" s="37"/>
      <c r="G46" s="37"/>
      <c r="H46" s="37"/>
      <c r="I46" s="98"/>
      <c r="J46" s="48"/>
      <c r="K46" s="48"/>
      <c r="L46" s="107" t="s">
        <v>43</v>
      </c>
      <c r="M46" s="48"/>
      <c r="N46" s="99"/>
      <c r="O46" s="37"/>
    </row>
    <row r="47" spans="1:15" ht="9.9" customHeight="1" x14ac:dyDescent="0.7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7">
      <c r="A48" s="323" t="s">
        <v>697</v>
      </c>
      <c r="B48" s="324"/>
      <c r="C48" s="325"/>
      <c r="D48" s="325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6"/>
    </row>
    <row r="49" spans="1:15" ht="22.95" customHeight="1" x14ac:dyDescent="0.7">
      <c r="A49" s="327"/>
      <c r="B49" s="328" t="s">
        <v>653</v>
      </c>
      <c r="C49" s="329" t="s">
        <v>640</v>
      </c>
      <c r="D49" s="140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30"/>
    </row>
    <row r="50" spans="1:15" ht="22.95" customHeight="1" x14ac:dyDescent="0.7">
      <c r="A50" s="327"/>
      <c r="B50" s="328" t="s">
        <v>654</v>
      </c>
      <c r="C50" s="329" t="s">
        <v>645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30"/>
    </row>
    <row r="51" spans="1:15" ht="22.95" customHeight="1" x14ac:dyDescent="0.7">
      <c r="A51" s="327"/>
      <c r="B51" s="328" t="s">
        <v>655</v>
      </c>
      <c r="C51" s="329" t="s">
        <v>646</v>
      </c>
      <c r="D51" s="140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30"/>
    </row>
    <row r="52" spans="1:15" ht="22.95" customHeight="1" x14ac:dyDescent="0.7">
      <c r="A52" s="327"/>
      <c r="B52" s="331" t="s">
        <v>656</v>
      </c>
      <c r="C52" s="329" t="s">
        <v>647</v>
      </c>
      <c r="D52" s="140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30"/>
    </row>
    <row r="53" spans="1:15" s="9" customFormat="1" ht="22.95" customHeight="1" x14ac:dyDescent="0.7">
      <c r="A53" s="332"/>
      <c r="B53" s="331" t="s">
        <v>657</v>
      </c>
      <c r="C53" s="333" t="s">
        <v>660</v>
      </c>
      <c r="D53" s="334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5"/>
    </row>
    <row r="54" spans="1:15" s="9" customFormat="1" ht="22.95" customHeight="1" x14ac:dyDescent="0.7">
      <c r="A54" s="332"/>
      <c r="B54" s="336"/>
      <c r="C54" s="333" t="s">
        <v>659</v>
      </c>
      <c r="D54" s="334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5"/>
    </row>
    <row r="55" spans="1:15" s="9" customFormat="1" x14ac:dyDescent="0.7">
      <c r="A55" s="332"/>
      <c r="B55" s="333"/>
      <c r="C55" s="336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5"/>
    </row>
    <row r="56" spans="1:15" x14ac:dyDescent="0.7">
      <c r="A56" s="337"/>
      <c r="B56" s="149"/>
      <c r="C56" s="338" t="s">
        <v>0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0"/>
    </row>
    <row r="57" spans="1:15" x14ac:dyDescent="0.7">
      <c r="A57" s="339"/>
      <c r="B57" s="34"/>
      <c r="C57" s="140" t="s">
        <v>45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340"/>
    </row>
    <row r="58" spans="1:15" x14ac:dyDescent="0.7">
      <c r="A58" s="339"/>
      <c r="B58" s="35"/>
      <c r="C58" s="140" t="s">
        <v>46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340"/>
    </row>
    <row r="59" spans="1:15" x14ac:dyDescent="0.7">
      <c r="A59" s="341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3"/>
    </row>
  </sheetData>
  <sheetProtection selectLockedCells="1"/>
  <mergeCells count="1">
    <mergeCell ref="F5:K5"/>
  </mergeCells>
  <conditionalFormatting sqref="M34:M40 I23:I27 G35:H35 N35 N44 I42:I43 L42:L43 F44:L44 I30:I31 I33:I40">
    <cfRule type="cellIs" dxfId="25" priority="23" operator="equal">
      <formula>0</formula>
    </cfRule>
  </conditionalFormatting>
  <conditionalFormatting sqref="L27">
    <cfRule type="cellIs" dxfId="24" priority="17" operator="equal">
      <formula>0</formula>
    </cfRule>
  </conditionalFormatting>
  <conditionalFormatting sqref="M15">
    <cfRule type="cellIs" dxfId="23" priority="16" operator="equal">
      <formula>0</formula>
    </cfRule>
  </conditionalFormatting>
  <conditionalFormatting sqref="M24">
    <cfRule type="cellIs" dxfId="22" priority="13" operator="equal">
      <formula>0</formula>
    </cfRule>
  </conditionalFormatting>
  <conditionalFormatting sqref="J35:K35">
    <cfRule type="cellIs" dxfId="21" priority="10" operator="equal">
      <formula>0</formula>
    </cfRule>
  </conditionalFormatting>
  <conditionalFormatting sqref="G28:N28">
    <cfRule type="cellIs" dxfId="20" priority="9" operator="equal">
      <formula>0</formula>
    </cfRule>
  </conditionalFormatting>
  <conditionalFormatting sqref="L30:L31 L33:L40">
    <cfRule type="cellIs" dxfId="19" priority="8" operator="equal">
      <formula>0</formula>
    </cfRule>
  </conditionalFormatting>
  <conditionalFormatting sqref="I22">
    <cfRule type="cellIs" dxfId="18" priority="7" operator="equal">
      <formula>0</formula>
    </cfRule>
  </conditionalFormatting>
  <conditionalFormatting sqref="L22:L25">
    <cfRule type="cellIs" dxfId="17" priority="6" operator="equal">
      <formula>0</formula>
    </cfRule>
  </conditionalFormatting>
  <conditionalFormatting sqref="F41:M41">
    <cfRule type="cellIs" dxfId="16" priority="5" operator="equal">
      <formula>0</formula>
    </cfRule>
  </conditionalFormatting>
  <conditionalFormatting sqref="N41">
    <cfRule type="cellIs" dxfId="15" priority="4" operator="equal">
      <formula>0</formula>
    </cfRule>
  </conditionalFormatting>
  <conditionalFormatting sqref="F29:N29">
    <cfRule type="cellIs" dxfId="14" priority="1" operator="notEqual">
      <formula>F$32</formula>
    </cfRule>
  </conditionalFormatting>
  <dataValidations count="1">
    <dataValidation type="list" allowBlank="1" showInputMessage="1" showErrorMessage="1" sqref="F5" xr:uid="{23A23F53-E002-4DA1-A0EB-52B3B6EE8D8B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K35"/>
  <sheetViews>
    <sheetView zoomScale="80" zoomScaleNormal="80" zoomScaleSheetLayoutView="100" workbookViewId="0">
      <selection activeCell="A10" sqref="A10"/>
    </sheetView>
  </sheetViews>
  <sheetFormatPr defaultRowHeight="24.6" x14ac:dyDescent="0.7"/>
  <cols>
    <col min="1" max="1" width="5.69921875" style="4" customWidth="1"/>
    <col min="2" max="2" width="7.69921875" style="4" customWidth="1"/>
    <col min="3" max="3" width="33.69921875" style="4" customWidth="1"/>
    <col min="4" max="5" width="12.69921875" style="4" customWidth="1"/>
    <col min="6" max="6" width="8.69921875" style="4" customWidth="1"/>
    <col min="7" max="7" width="7.69921875" style="4" customWidth="1"/>
    <col min="8" max="8" width="33.69921875" style="4" customWidth="1"/>
    <col min="9" max="9" width="13.69921875" style="4" customWidth="1"/>
    <col min="10" max="10" width="8.69921875" style="4" customWidth="1"/>
    <col min="11" max="11" width="21.19921875" style="4" customWidth="1"/>
    <col min="12" max="255" width="9" style="4"/>
    <col min="256" max="256" width="5.59765625" style="4" customWidth="1"/>
    <col min="257" max="257" width="7.296875" style="4" customWidth="1"/>
    <col min="258" max="258" width="26.8984375" style="4" customWidth="1"/>
    <col min="259" max="259" width="12.8984375" style="4" customWidth="1"/>
    <col min="260" max="260" width="13.69921875" style="4" customWidth="1"/>
    <col min="261" max="261" width="9.3984375" style="4" customWidth="1"/>
    <col min="262" max="262" width="7.296875" style="4" customWidth="1"/>
    <col min="263" max="263" width="26.8984375" style="4" customWidth="1"/>
    <col min="264" max="264" width="12.8984375" style="4" customWidth="1"/>
    <col min="265" max="265" width="13.69921875" style="4" customWidth="1"/>
    <col min="266" max="266" width="9.3984375" style="4" customWidth="1"/>
    <col min="267" max="267" width="14.59765625" style="4" customWidth="1"/>
    <col min="268" max="511" width="9" style="4"/>
    <col min="512" max="512" width="5.59765625" style="4" customWidth="1"/>
    <col min="513" max="513" width="7.296875" style="4" customWidth="1"/>
    <col min="514" max="514" width="26.8984375" style="4" customWidth="1"/>
    <col min="515" max="515" width="12.8984375" style="4" customWidth="1"/>
    <col min="516" max="516" width="13.69921875" style="4" customWidth="1"/>
    <col min="517" max="517" width="9.3984375" style="4" customWidth="1"/>
    <col min="518" max="518" width="7.296875" style="4" customWidth="1"/>
    <col min="519" max="519" width="26.8984375" style="4" customWidth="1"/>
    <col min="520" max="520" width="12.8984375" style="4" customWidth="1"/>
    <col min="521" max="521" width="13.69921875" style="4" customWidth="1"/>
    <col min="522" max="522" width="9.3984375" style="4" customWidth="1"/>
    <col min="523" max="523" width="14.59765625" style="4" customWidth="1"/>
    <col min="524" max="767" width="9" style="4"/>
    <col min="768" max="768" width="5.59765625" style="4" customWidth="1"/>
    <col min="769" max="769" width="7.296875" style="4" customWidth="1"/>
    <col min="770" max="770" width="26.8984375" style="4" customWidth="1"/>
    <col min="771" max="771" width="12.8984375" style="4" customWidth="1"/>
    <col min="772" max="772" width="13.69921875" style="4" customWidth="1"/>
    <col min="773" max="773" width="9.3984375" style="4" customWidth="1"/>
    <col min="774" max="774" width="7.296875" style="4" customWidth="1"/>
    <col min="775" max="775" width="26.8984375" style="4" customWidth="1"/>
    <col min="776" max="776" width="12.8984375" style="4" customWidth="1"/>
    <col min="777" max="777" width="13.69921875" style="4" customWidth="1"/>
    <col min="778" max="778" width="9.3984375" style="4" customWidth="1"/>
    <col min="779" max="779" width="14.59765625" style="4" customWidth="1"/>
    <col min="780" max="1023" width="9" style="4"/>
    <col min="1024" max="1024" width="5.59765625" style="4" customWidth="1"/>
    <col min="1025" max="1025" width="7.296875" style="4" customWidth="1"/>
    <col min="1026" max="1026" width="26.8984375" style="4" customWidth="1"/>
    <col min="1027" max="1027" width="12.8984375" style="4" customWidth="1"/>
    <col min="1028" max="1028" width="13.69921875" style="4" customWidth="1"/>
    <col min="1029" max="1029" width="9.3984375" style="4" customWidth="1"/>
    <col min="1030" max="1030" width="7.296875" style="4" customWidth="1"/>
    <col min="1031" max="1031" width="26.8984375" style="4" customWidth="1"/>
    <col min="1032" max="1032" width="12.8984375" style="4" customWidth="1"/>
    <col min="1033" max="1033" width="13.69921875" style="4" customWidth="1"/>
    <col min="1034" max="1034" width="9.3984375" style="4" customWidth="1"/>
    <col min="1035" max="1035" width="14.59765625" style="4" customWidth="1"/>
    <col min="1036" max="1279" width="9" style="4"/>
    <col min="1280" max="1280" width="5.59765625" style="4" customWidth="1"/>
    <col min="1281" max="1281" width="7.296875" style="4" customWidth="1"/>
    <col min="1282" max="1282" width="26.8984375" style="4" customWidth="1"/>
    <col min="1283" max="1283" width="12.8984375" style="4" customWidth="1"/>
    <col min="1284" max="1284" width="13.69921875" style="4" customWidth="1"/>
    <col min="1285" max="1285" width="9.3984375" style="4" customWidth="1"/>
    <col min="1286" max="1286" width="7.296875" style="4" customWidth="1"/>
    <col min="1287" max="1287" width="26.8984375" style="4" customWidth="1"/>
    <col min="1288" max="1288" width="12.8984375" style="4" customWidth="1"/>
    <col min="1289" max="1289" width="13.69921875" style="4" customWidth="1"/>
    <col min="1290" max="1290" width="9.3984375" style="4" customWidth="1"/>
    <col min="1291" max="1291" width="14.59765625" style="4" customWidth="1"/>
    <col min="1292" max="1535" width="9" style="4"/>
    <col min="1536" max="1536" width="5.59765625" style="4" customWidth="1"/>
    <col min="1537" max="1537" width="7.296875" style="4" customWidth="1"/>
    <col min="1538" max="1538" width="26.8984375" style="4" customWidth="1"/>
    <col min="1539" max="1539" width="12.8984375" style="4" customWidth="1"/>
    <col min="1540" max="1540" width="13.69921875" style="4" customWidth="1"/>
    <col min="1541" max="1541" width="9.3984375" style="4" customWidth="1"/>
    <col min="1542" max="1542" width="7.296875" style="4" customWidth="1"/>
    <col min="1543" max="1543" width="26.8984375" style="4" customWidth="1"/>
    <col min="1544" max="1544" width="12.8984375" style="4" customWidth="1"/>
    <col min="1545" max="1545" width="13.69921875" style="4" customWidth="1"/>
    <col min="1546" max="1546" width="9.3984375" style="4" customWidth="1"/>
    <col min="1547" max="1547" width="14.59765625" style="4" customWidth="1"/>
    <col min="1548" max="1791" width="9" style="4"/>
    <col min="1792" max="1792" width="5.59765625" style="4" customWidth="1"/>
    <col min="1793" max="1793" width="7.296875" style="4" customWidth="1"/>
    <col min="1794" max="1794" width="26.8984375" style="4" customWidth="1"/>
    <col min="1795" max="1795" width="12.8984375" style="4" customWidth="1"/>
    <col min="1796" max="1796" width="13.69921875" style="4" customWidth="1"/>
    <col min="1797" max="1797" width="9.3984375" style="4" customWidth="1"/>
    <col min="1798" max="1798" width="7.296875" style="4" customWidth="1"/>
    <col min="1799" max="1799" width="26.8984375" style="4" customWidth="1"/>
    <col min="1800" max="1800" width="12.8984375" style="4" customWidth="1"/>
    <col min="1801" max="1801" width="13.69921875" style="4" customWidth="1"/>
    <col min="1802" max="1802" width="9.3984375" style="4" customWidth="1"/>
    <col min="1803" max="1803" width="14.59765625" style="4" customWidth="1"/>
    <col min="1804" max="2047" width="9" style="4"/>
    <col min="2048" max="2048" width="5.59765625" style="4" customWidth="1"/>
    <col min="2049" max="2049" width="7.296875" style="4" customWidth="1"/>
    <col min="2050" max="2050" width="26.8984375" style="4" customWidth="1"/>
    <col min="2051" max="2051" width="12.8984375" style="4" customWidth="1"/>
    <col min="2052" max="2052" width="13.69921875" style="4" customWidth="1"/>
    <col min="2053" max="2053" width="9.3984375" style="4" customWidth="1"/>
    <col min="2054" max="2054" width="7.296875" style="4" customWidth="1"/>
    <col min="2055" max="2055" width="26.8984375" style="4" customWidth="1"/>
    <col min="2056" max="2056" width="12.8984375" style="4" customWidth="1"/>
    <col min="2057" max="2057" width="13.69921875" style="4" customWidth="1"/>
    <col min="2058" max="2058" width="9.3984375" style="4" customWidth="1"/>
    <col min="2059" max="2059" width="14.59765625" style="4" customWidth="1"/>
    <col min="2060" max="2303" width="9" style="4"/>
    <col min="2304" max="2304" width="5.59765625" style="4" customWidth="1"/>
    <col min="2305" max="2305" width="7.296875" style="4" customWidth="1"/>
    <col min="2306" max="2306" width="26.8984375" style="4" customWidth="1"/>
    <col min="2307" max="2307" width="12.8984375" style="4" customWidth="1"/>
    <col min="2308" max="2308" width="13.69921875" style="4" customWidth="1"/>
    <col min="2309" max="2309" width="9.3984375" style="4" customWidth="1"/>
    <col min="2310" max="2310" width="7.296875" style="4" customWidth="1"/>
    <col min="2311" max="2311" width="26.8984375" style="4" customWidth="1"/>
    <col min="2312" max="2312" width="12.8984375" style="4" customWidth="1"/>
    <col min="2313" max="2313" width="13.69921875" style="4" customWidth="1"/>
    <col min="2314" max="2314" width="9.3984375" style="4" customWidth="1"/>
    <col min="2315" max="2315" width="14.59765625" style="4" customWidth="1"/>
    <col min="2316" max="2559" width="9" style="4"/>
    <col min="2560" max="2560" width="5.59765625" style="4" customWidth="1"/>
    <col min="2561" max="2561" width="7.296875" style="4" customWidth="1"/>
    <col min="2562" max="2562" width="26.8984375" style="4" customWidth="1"/>
    <col min="2563" max="2563" width="12.8984375" style="4" customWidth="1"/>
    <col min="2564" max="2564" width="13.69921875" style="4" customWidth="1"/>
    <col min="2565" max="2565" width="9.3984375" style="4" customWidth="1"/>
    <col min="2566" max="2566" width="7.296875" style="4" customWidth="1"/>
    <col min="2567" max="2567" width="26.8984375" style="4" customWidth="1"/>
    <col min="2568" max="2568" width="12.8984375" style="4" customWidth="1"/>
    <col min="2569" max="2569" width="13.69921875" style="4" customWidth="1"/>
    <col min="2570" max="2570" width="9.3984375" style="4" customWidth="1"/>
    <col min="2571" max="2571" width="14.59765625" style="4" customWidth="1"/>
    <col min="2572" max="2815" width="9" style="4"/>
    <col min="2816" max="2816" width="5.59765625" style="4" customWidth="1"/>
    <col min="2817" max="2817" width="7.296875" style="4" customWidth="1"/>
    <col min="2818" max="2818" width="26.8984375" style="4" customWidth="1"/>
    <col min="2819" max="2819" width="12.8984375" style="4" customWidth="1"/>
    <col min="2820" max="2820" width="13.69921875" style="4" customWidth="1"/>
    <col min="2821" max="2821" width="9.3984375" style="4" customWidth="1"/>
    <col min="2822" max="2822" width="7.296875" style="4" customWidth="1"/>
    <col min="2823" max="2823" width="26.8984375" style="4" customWidth="1"/>
    <col min="2824" max="2824" width="12.8984375" style="4" customWidth="1"/>
    <col min="2825" max="2825" width="13.69921875" style="4" customWidth="1"/>
    <col min="2826" max="2826" width="9.3984375" style="4" customWidth="1"/>
    <col min="2827" max="2827" width="14.59765625" style="4" customWidth="1"/>
    <col min="2828" max="3071" width="9" style="4"/>
    <col min="3072" max="3072" width="5.59765625" style="4" customWidth="1"/>
    <col min="3073" max="3073" width="7.296875" style="4" customWidth="1"/>
    <col min="3074" max="3074" width="26.8984375" style="4" customWidth="1"/>
    <col min="3075" max="3075" width="12.8984375" style="4" customWidth="1"/>
    <col min="3076" max="3076" width="13.69921875" style="4" customWidth="1"/>
    <col min="3077" max="3077" width="9.3984375" style="4" customWidth="1"/>
    <col min="3078" max="3078" width="7.296875" style="4" customWidth="1"/>
    <col min="3079" max="3079" width="26.8984375" style="4" customWidth="1"/>
    <col min="3080" max="3080" width="12.8984375" style="4" customWidth="1"/>
    <col min="3081" max="3081" width="13.69921875" style="4" customWidth="1"/>
    <col min="3082" max="3082" width="9.3984375" style="4" customWidth="1"/>
    <col min="3083" max="3083" width="14.59765625" style="4" customWidth="1"/>
    <col min="3084" max="3327" width="9" style="4"/>
    <col min="3328" max="3328" width="5.59765625" style="4" customWidth="1"/>
    <col min="3329" max="3329" width="7.296875" style="4" customWidth="1"/>
    <col min="3330" max="3330" width="26.8984375" style="4" customWidth="1"/>
    <col min="3331" max="3331" width="12.8984375" style="4" customWidth="1"/>
    <col min="3332" max="3332" width="13.69921875" style="4" customWidth="1"/>
    <col min="3333" max="3333" width="9.3984375" style="4" customWidth="1"/>
    <col min="3334" max="3334" width="7.296875" style="4" customWidth="1"/>
    <col min="3335" max="3335" width="26.8984375" style="4" customWidth="1"/>
    <col min="3336" max="3336" width="12.8984375" style="4" customWidth="1"/>
    <col min="3337" max="3337" width="13.69921875" style="4" customWidth="1"/>
    <col min="3338" max="3338" width="9.3984375" style="4" customWidth="1"/>
    <col min="3339" max="3339" width="14.59765625" style="4" customWidth="1"/>
    <col min="3340" max="3583" width="9" style="4"/>
    <col min="3584" max="3584" width="5.59765625" style="4" customWidth="1"/>
    <col min="3585" max="3585" width="7.296875" style="4" customWidth="1"/>
    <col min="3586" max="3586" width="26.8984375" style="4" customWidth="1"/>
    <col min="3587" max="3587" width="12.8984375" style="4" customWidth="1"/>
    <col min="3588" max="3588" width="13.69921875" style="4" customWidth="1"/>
    <col min="3589" max="3589" width="9.3984375" style="4" customWidth="1"/>
    <col min="3590" max="3590" width="7.296875" style="4" customWidth="1"/>
    <col min="3591" max="3591" width="26.8984375" style="4" customWidth="1"/>
    <col min="3592" max="3592" width="12.8984375" style="4" customWidth="1"/>
    <col min="3593" max="3593" width="13.69921875" style="4" customWidth="1"/>
    <col min="3594" max="3594" width="9.3984375" style="4" customWidth="1"/>
    <col min="3595" max="3595" width="14.59765625" style="4" customWidth="1"/>
    <col min="3596" max="3839" width="9" style="4"/>
    <col min="3840" max="3840" width="5.59765625" style="4" customWidth="1"/>
    <col min="3841" max="3841" width="7.296875" style="4" customWidth="1"/>
    <col min="3842" max="3842" width="26.8984375" style="4" customWidth="1"/>
    <col min="3843" max="3843" width="12.8984375" style="4" customWidth="1"/>
    <col min="3844" max="3844" width="13.69921875" style="4" customWidth="1"/>
    <col min="3845" max="3845" width="9.3984375" style="4" customWidth="1"/>
    <col min="3846" max="3846" width="7.296875" style="4" customWidth="1"/>
    <col min="3847" max="3847" width="26.8984375" style="4" customWidth="1"/>
    <col min="3848" max="3848" width="12.8984375" style="4" customWidth="1"/>
    <col min="3849" max="3849" width="13.69921875" style="4" customWidth="1"/>
    <col min="3850" max="3850" width="9.3984375" style="4" customWidth="1"/>
    <col min="3851" max="3851" width="14.59765625" style="4" customWidth="1"/>
    <col min="3852" max="4095" width="9" style="4"/>
    <col min="4096" max="4096" width="5.59765625" style="4" customWidth="1"/>
    <col min="4097" max="4097" width="7.296875" style="4" customWidth="1"/>
    <col min="4098" max="4098" width="26.8984375" style="4" customWidth="1"/>
    <col min="4099" max="4099" width="12.8984375" style="4" customWidth="1"/>
    <col min="4100" max="4100" width="13.69921875" style="4" customWidth="1"/>
    <col min="4101" max="4101" width="9.3984375" style="4" customWidth="1"/>
    <col min="4102" max="4102" width="7.296875" style="4" customWidth="1"/>
    <col min="4103" max="4103" width="26.8984375" style="4" customWidth="1"/>
    <col min="4104" max="4104" width="12.8984375" style="4" customWidth="1"/>
    <col min="4105" max="4105" width="13.69921875" style="4" customWidth="1"/>
    <col min="4106" max="4106" width="9.3984375" style="4" customWidth="1"/>
    <col min="4107" max="4107" width="14.59765625" style="4" customWidth="1"/>
    <col min="4108" max="4351" width="9" style="4"/>
    <col min="4352" max="4352" width="5.59765625" style="4" customWidth="1"/>
    <col min="4353" max="4353" width="7.296875" style="4" customWidth="1"/>
    <col min="4354" max="4354" width="26.8984375" style="4" customWidth="1"/>
    <col min="4355" max="4355" width="12.8984375" style="4" customWidth="1"/>
    <col min="4356" max="4356" width="13.69921875" style="4" customWidth="1"/>
    <col min="4357" max="4357" width="9.3984375" style="4" customWidth="1"/>
    <col min="4358" max="4358" width="7.296875" style="4" customWidth="1"/>
    <col min="4359" max="4359" width="26.8984375" style="4" customWidth="1"/>
    <col min="4360" max="4360" width="12.8984375" style="4" customWidth="1"/>
    <col min="4361" max="4361" width="13.69921875" style="4" customWidth="1"/>
    <col min="4362" max="4362" width="9.3984375" style="4" customWidth="1"/>
    <col min="4363" max="4363" width="14.59765625" style="4" customWidth="1"/>
    <col min="4364" max="4607" width="9" style="4"/>
    <col min="4608" max="4608" width="5.59765625" style="4" customWidth="1"/>
    <col min="4609" max="4609" width="7.296875" style="4" customWidth="1"/>
    <col min="4610" max="4610" width="26.8984375" style="4" customWidth="1"/>
    <col min="4611" max="4611" width="12.8984375" style="4" customWidth="1"/>
    <col min="4612" max="4612" width="13.69921875" style="4" customWidth="1"/>
    <col min="4613" max="4613" width="9.3984375" style="4" customWidth="1"/>
    <col min="4614" max="4614" width="7.296875" style="4" customWidth="1"/>
    <col min="4615" max="4615" width="26.8984375" style="4" customWidth="1"/>
    <col min="4616" max="4616" width="12.8984375" style="4" customWidth="1"/>
    <col min="4617" max="4617" width="13.69921875" style="4" customWidth="1"/>
    <col min="4618" max="4618" width="9.3984375" style="4" customWidth="1"/>
    <col min="4619" max="4619" width="14.59765625" style="4" customWidth="1"/>
    <col min="4620" max="4863" width="9" style="4"/>
    <col min="4864" max="4864" width="5.59765625" style="4" customWidth="1"/>
    <col min="4865" max="4865" width="7.296875" style="4" customWidth="1"/>
    <col min="4866" max="4866" width="26.8984375" style="4" customWidth="1"/>
    <col min="4867" max="4867" width="12.8984375" style="4" customWidth="1"/>
    <col min="4868" max="4868" width="13.69921875" style="4" customWidth="1"/>
    <col min="4869" max="4869" width="9.3984375" style="4" customWidth="1"/>
    <col min="4870" max="4870" width="7.296875" style="4" customWidth="1"/>
    <col min="4871" max="4871" width="26.8984375" style="4" customWidth="1"/>
    <col min="4872" max="4872" width="12.8984375" style="4" customWidth="1"/>
    <col min="4873" max="4873" width="13.69921875" style="4" customWidth="1"/>
    <col min="4874" max="4874" width="9.3984375" style="4" customWidth="1"/>
    <col min="4875" max="4875" width="14.59765625" style="4" customWidth="1"/>
    <col min="4876" max="5119" width="9" style="4"/>
    <col min="5120" max="5120" width="5.59765625" style="4" customWidth="1"/>
    <col min="5121" max="5121" width="7.296875" style="4" customWidth="1"/>
    <col min="5122" max="5122" width="26.8984375" style="4" customWidth="1"/>
    <col min="5123" max="5123" width="12.8984375" style="4" customWidth="1"/>
    <col min="5124" max="5124" width="13.69921875" style="4" customWidth="1"/>
    <col min="5125" max="5125" width="9.3984375" style="4" customWidth="1"/>
    <col min="5126" max="5126" width="7.296875" style="4" customWidth="1"/>
    <col min="5127" max="5127" width="26.8984375" style="4" customWidth="1"/>
    <col min="5128" max="5128" width="12.8984375" style="4" customWidth="1"/>
    <col min="5129" max="5129" width="13.69921875" style="4" customWidth="1"/>
    <col min="5130" max="5130" width="9.3984375" style="4" customWidth="1"/>
    <col min="5131" max="5131" width="14.59765625" style="4" customWidth="1"/>
    <col min="5132" max="5375" width="9" style="4"/>
    <col min="5376" max="5376" width="5.59765625" style="4" customWidth="1"/>
    <col min="5377" max="5377" width="7.296875" style="4" customWidth="1"/>
    <col min="5378" max="5378" width="26.8984375" style="4" customWidth="1"/>
    <col min="5379" max="5379" width="12.8984375" style="4" customWidth="1"/>
    <col min="5380" max="5380" width="13.69921875" style="4" customWidth="1"/>
    <col min="5381" max="5381" width="9.3984375" style="4" customWidth="1"/>
    <col min="5382" max="5382" width="7.296875" style="4" customWidth="1"/>
    <col min="5383" max="5383" width="26.8984375" style="4" customWidth="1"/>
    <col min="5384" max="5384" width="12.8984375" style="4" customWidth="1"/>
    <col min="5385" max="5385" width="13.69921875" style="4" customWidth="1"/>
    <col min="5386" max="5386" width="9.3984375" style="4" customWidth="1"/>
    <col min="5387" max="5387" width="14.59765625" style="4" customWidth="1"/>
    <col min="5388" max="5631" width="9" style="4"/>
    <col min="5632" max="5632" width="5.59765625" style="4" customWidth="1"/>
    <col min="5633" max="5633" width="7.296875" style="4" customWidth="1"/>
    <col min="5634" max="5634" width="26.8984375" style="4" customWidth="1"/>
    <col min="5635" max="5635" width="12.8984375" style="4" customWidth="1"/>
    <col min="5636" max="5636" width="13.69921875" style="4" customWidth="1"/>
    <col min="5637" max="5637" width="9.3984375" style="4" customWidth="1"/>
    <col min="5638" max="5638" width="7.296875" style="4" customWidth="1"/>
    <col min="5639" max="5639" width="26.8984375" style="4" customWidth="1"/>
    <col min="5640" max="5640" width="12.8984375" style="4" customWidth="1"/>
    <col min="5641" max="5641" width="13.69921875" style="4" customWidth="1"/>
    <col min="5642" max="5642" width="9.3984375" style="4" customWidth="1"/>
    <col min="5643" max="5643" width="14.59765625" style="4" customWidth="1"/>
    <col min="5644" max="5887" width="9" style="4"/>
    <col min="5888" max="5888" width="5.59765625" style="4" customWidth="1"/>
    <col min="5889" max="5889" width="7.296875" style="4" customWidth="1"/>
    <col min="5890" max="5890" width="26.8984375" style="4" customWidth="1"/>
    <col min="5891" max="5891" width="12.8984375" style="4" customWidth="1"/>
    <col min="5892" max="5892" width="13.69921875" style="4" customWidth="1"/>
    <col min="5893" max="5893" width="9.3984375" style="4" customWidth="1"/>
    <col min="5894" max="5894" width="7.296875" style="4" customWidth="1"/>
    <col min="5895" max="5895" width="26.8984375" style="4" customWidth="1"/>
    <col min="5896" max="5896" width="12.8984375" style="4" customWidth="1"/>
    <col min="5897" max="5897" width="13.69921875" style="4" customWidth="1"/>
    <col min="5898" max="5898" width="9.3984375" style="4" customWidth="1"/>
    <col min="5899" max="5899" width="14.59765625" style="4" customWidth="1"/>
    <col min="5900" max="6143" width="9" style="4"/>
    <col min="6144" max="6144" width="5.59765625" style="4" customWidth="1"/>
    <col min="6145" max="6145" width="7.296875" style="4" customWidth="1"/>
    <col min="6146" max="6146" width="26.8984375" style="4" customWidth="1"/>
    <col min="6147" max="6147" width="12.8984375" style="4" customWidth="1"/>
    <col min="6148" max="6148" width="13.69921875" style="4" customWidth="1"/>
    <col min="6149" max="6149" width="9.3984375" style="4" customWidth="1"/>
    <col min="6150" max="6150" width="7.296875" style="4" customWidth="1"/>
    <col min="6151" max="6151" width="26.8984375" style="4" customWidth="1"/>
    <col min="6152" max="6152" width="12.8984375" style="4" customWidth="1"/>
    <col min="6153" max="6153" width="13.69921875" style="4" customWidth="1"/>
    <col min="6154" max="6154" width="9.3984375" style="4" customWidth="1"/>
    <col min="6155" max="6155" width="14.59765625" style="4" customWidth="1"/>
    <col min="6156" max="6399" width="9" style="4"/>
    <col min="6400" max="6400" width="5.59765625" style="4" customWidth="1"/>
    <col min="6401" max="6401" width="7.296875" style="4" customWidth="1"/>
    <col min="6402" max="6402" width="26.8984375" style="4" customWidth="1"/>
    <col min="6403" max="6403" width="12.8984375" style="4" customWidth="1"/>
    <col min="6404" max="6404" width="13.69921875" style="4" customWidth="1"/>
    <col min="6405" max="6405" width="9.3984375" style="4" customWidth="1"/>
    <col min="6406" max="6406" width="7.296875" style="4" customWidth="1"/>
    <col min="6407" max="6407" width="26.8984375" style="4" customWidth="1"/>
    <col min="6408" max="6408" width="12.8984375" style="4" customWidth="1"/>
    <col min="6409" max="6409" width="13.69921875" style="4" customWidth="1"/>
    <col min="6410" max="6410" width="9.3984375" style="4" customWidth="1"/>
    <col min="6411" max="6411" width="14.59765625" style="4" customWidth="1"/>
    <col min="6412" max="6655" width="9" style="4"/>
    <col min="6656" max="6656" width="5.59765625" style="4" customWidth="1"/>
    <col min="6657" max="6657" width="7.296875" style="4" customWidth="1"/>
    <col min="6658" max="6658" width="26.8984375" style="4" customWidth="1"/>
    <col min="6659" max="6659" width="12.8984375" style="4" customWidth="1"/>
    <col min="6660" max="6660" width="13.69921875" style="4" customWidth="1"/>
    <col min="6661" max="6661" width="9.3984375" style="4" customWidth="1"/>
    <col min="6662" max="6662" width="7.296875" style="4" customWidth="1"/>
    <col min="6663" max="6663" width="26.8984375" style="4" customWidth="1"/>
    <col min="6664" max="6664" width="12.8984375" style="4" customWidth="1"/>
    <col min="6665" max="6665" width="13.69921875" style="4" customWidth="1"/>
    <col min="6666" max="6666" width="9.3984375" style="4" customWidth="1"/>
    <col min="6667" max="6667" width="14.59765625" style="4" customWidth="1"/>
    <col min="6668" max="6911" width="9" style="4"/>
    <col min="6912" max="6912" width="5.59765625" style="4" customWidth="1"/>
    <col min="6913" max="6913" width="7.296875" style="4" customWidth="1"/>
    <col min="6914" max="6914" width="26.8984375" style="4" customWidth="1"/>
    <col min="6915" max="6915" width="12.8984375" style="4" customWidth="1"/>
    <col min="6916" max="6916" width="13.69921875" style="4" customWidth="1"/>
    <col min="6917" max="6917" width="9.3984375" style="4" customWidth="1"/>
    <col min="6918" max="6918" width="7.296875" style="4" customWidth="1"/>
    <col min="6919" max="6919" width="26.8984375" style="4" customWidth="1"/>
    <col min="6920" max="6920" width="12.8984375" style="4" customWidth="1"/>
    <col min="6921" max="6921" width="13.69921875" style="4" customWidth="1"/>
    <col min="6922" max="6922" width="9.3984375" style="4" customWidth="1"/>
    <col min="6923" max="6923" width="14.59765625" style="4" customWidth="1"/>
    <col min="6924" max="7167" width="9" style="4"/>
    <col min="7168" max="7168" width="5.59765625" style="4" customWidth="1"/>
    <col min="7169" max="7169" width="7.296875" style="4" customWidth="1"/>
    <col min="7170" max="7170" width="26.8984375" style="4" customWidth="1"/>
    <col min="7171" max="7171" width="12.8984375" style="4" customWidth="1"/>
    <col min="7172" max="7172" width="13.69921875" style="4" customWidth="1"/>
    <col min="7173" max="7173" width="9.3984375" style="4" customWidth="1"/>
    <col min="7174" max="7174" width="7.296875" style="4" customWidth="1"/>
    <col min="7175" max="7175" width="26.8984375" style="4" customWidth="1"/>
    <col min="7176" max="7176" width="12.8984375" style="4" customWidth="1"/>
    <col min="7177" max="7177" width="13.69921875" style="4" customWidth="1"/>
    <col min="7178" max="7178" width="9.3984375" style="4" customWidth="1"/>
    <col min="7179" max="7179" width="14.59765625" style="4" customWidth="1"/>
    <col min="7180" max="7423" width="9" style="4"/>
    <col min="7424" max="7424" width="5.59765625" style="4" customWidth="1"/>
    <col min="7425" max="7425" width="7.296875" style="4" customWidth="1"/>
    <col min="7426" max="7426" width="26.8984375" style="4" customWidth="1"/>
    <col min="7427" max="7427" width="12.8984375" style="4" customWidth="1"/>
    <col min="7428" max="7428" width="13.69921875" style="4" customWidth="1"/>
    <col min="7429" max="7429" width="9.3984375" style="4" customWidth="1"/>
    <col min="7430" max="7430" width="7.296875" style="4" customWidth="1"/>
    <col min="7431" max="7431" width="26.8984375" style="4" customWidth="1"/>
    <col min="7432" max="7432" width="12.8984375" style="4" customWidth="1"/>
    <col min="7433" max="7433" width="13.69921875" style="4" customWidth="1"/>
    <col min="7434" max="7434" width="9.3984375" style="4" customWidth="1"/>
    <col min="7435" max="7435" width="14.59765625" style="4" customWidth="1"/>
    <col min="7436" max="7679" width="9" style="4"/>
    <col min="7680" max="7680" width="5.59765625" style="4" customWidth="1"/>
    <col min="7681" max="7681" width="7.296875" style="4" customWidth="1"/>
    <col min="7682" max="7682" width="26.8984375" style="4" customWidth="1"/>
    <col min="7683" max="7683" width="12.8984375" style="4" customWidth="1"/>
    <col min="7684" max="7684" width="13.69921875" style="4" customWidth="1"/>
    <col min="7685" max="7685" width="9.3984375" style="4" customWidth="1"/>
    <col min="7686" max="7686" width="7.296875" style="4" customWidth="1"/>
    <col min="7687" max="7687" width="26.8984375" style="4" customWidth="1"/>
    <col min="7688" max="7688" width="12.8984375" style="4" customWidth="1"/>
    <col min="7689" max="7689" width="13.69921875" style="4" customWidth="1"/>
    <col min="7690" max="7690" width="9.3984375" style="4" customWidth="1"/>
    <col min="7691" max="7691" width="14.59765625" style="4" customWidth="1"/>
    <col min="7692" max="7935" width="9" style="4"/>
    <col min="7936" max="7936" width="5.59765625" style="4" customWidth="1"/>
    <col min="7937" max="7937" width="7.296875" style="4" customWidth="1"/>
    <col min="7938" max="7938" width="26.8984375" style="4" customWidth="1"/>
    <col min="7939" max="7939" width="12.8984375" style="4" customWidth="1"/>
    <col min="7940" max="7940" width="13.69921875" style="4" customWidth="1"/>
    <col min="7941" max="7941" width="9.3984375" style="4" customWidth="1"/>
    <col min="7942" max="7942" width="7.296875" style="4" customWidth="1"/>
    <col min="7943" max="7943" width="26.8984375" style="4" customWidth="1"/>
    <col min="7944" max="7944" width="12.8984375" style="4" customWidth="1"/>
    <col min="7945" max="7945" width="13.69921875" style="4" customWidth="1"/>
    <col min="7946" max="7946" width="9.3984375" style="4" customWidth="1"/>
    <col min="7947" max="7947" width="14.59765625" style="4" customWidth="1"/>
    <col min="7948" max="8191" width="9" style="4"/>
    <col min="8192" max="8192" width="5.59765625" style="4" customWidth="1"/>
    <col min="8193" max="8193" width="7.296875" style="4" customWidth="1"/>
    <col min="8194" max="8194" width="26.8984375" style="4" customWidth="1"/>
    <col min="8195" max="8195" width="12.8984375" style="4" customWidth="1"/>
    <col min="8196" max="8196" width="13.69921875" style="4" customWidth="1"/>
    <col min="8197" max="8197" width="9.3984375" style="4" customWidth="1"/>
    <col min="8198" max="8198" width="7.296875" style="4" customWidth="1"/>
    <col min="8199" max="8199" width="26.8984375" style="4" customWidth="1"/>
    <col min="8200" max="8200" width="12.8984375" style="4" customWidth="1"/>
    <col min="8201" max="8201" width="13.69921875" style="4" customWidth="1"/>
    <col min="8202" max="8202" width="9.3984375" style="4" customWidth="1"/>
    <col min="8203" max="8203" width="14.59765625" style="4" customWidth="1"/>
    <col min="8204" max="8447" width="9" style="4"/>
    <col min="8448" max="8448" width="5.59765625" style="4" customWidth="1"/>
    <col min="8449" max="8449" width="7.296875" style="4" customWidth="1"/>
    <col min="8450" max="8450" width="26.8984375" style="4" customWidth="1"/>
    <col min="8451" max="8451" width="12.8984375" style="4" customWidth="1"/>
    <col min="8452" max="8452" width="13.69921875" style="4" customWidth="1"/>
    <col min="8453" max="8453" width="9.3984375" style="4" customWidth="1"/>
    <col min="8454" max="8454" width="7.296875" style="4" customWidth="1"/>
    <col min="8455" max="8455" width="26.8984375" style="4" customWidth="1"/>
    <col min="8456" max="8456" width="12.8984375" style="4" customWidth="1"/>
    <col min="8457" max="8457" width="13.69921875" style="4" customWidth="1"/>
    <col min="8458" max="8458" width="9.3984375" style="4" customWidth="1"/>
    <col min="8459" max="8459" width="14.59765625" style="4" customWidth="1"/>
    <col min="8460" max="8703" width="9" style="4"/>
    <col min="8704" max="8704" width="5.59765625" style="4" customWidth="1"/>
    <col min="8705" max="8705" width="7.296875" style="4" customWidth="1"/>
    <col min="8706" max="8706" width="26.8984375" style="4" customWidth="1"/>
    <col min="8707" max="8707" width="12.8984375" style="4" customWidth="1"/>
    <col min="8708" max="8708" width="13.69921875" style="4" customWidth="1"/>
    <col min="8709" max="8709" width="9.3984375" style="4" customWidth="1"/>
    <col min="8710" max="8710" width="7.296875" style="4" customWidth="1"/>
    <col min="8711" max="8711" width="26.8984375" style="4" customWidth="1"/>
    <col min="8712" max="8712" width="12.8984375" style="4" customWidth="1"/>
    <col min="8713" max="8713" width="13.69921875" style="4" customWidth="1"/>
    <col min="8714" max="8714" width="9.3984375" style="4" customWidth="1"/>
    <col min="8715" max="8715" width="14.59765625" style="4" customWidth="1"/>
    <col min="8716" max="8959" width="9" style="4"/>
    <col min="8960" max="8960" width="5.59765625" style="4" customWidth="1"/>
    <col min="8961" max="8961" width="7.296875" style="4" customWidth="1"/>
    <col min="8962" max="8962" width="26.8984375" style="4" customWidth="1"/>
    <col min="8963" max="8963" width="12.8984375" style="4" customWidth="1"/>
    <col min="8964" max="8964" width="13.69921875" style="4" customWidth="1"/>
    <col min="8965" max="8965" width="9.3984375" style="4" customWidth="1"/>
    <col min="8966" max="8966" width="7.296875" style="4" customWidth="1"/>
    <col min="8967" max="8967" width="26.8984375" style="4" customWidth="1"/>
    <col min="8968" max="8968" width="12.8984375" style="4" customWidth="1"/>
    <col min="8969" max="8969" width="13.69921875" style="4" customWidth="1"/>
    <col min="8970" max="8970" width="9.3984375" style="4" customWidth="1"/>
    <col min="8971" max="8971" width="14.59765625" style="4" customWidth="1"/>
    <col min="8972" max="9215" width="9" style="4"/>
    <col min="9216" max="9216" width="5.59765625" style="4" customWidth="1"/>
    <col min="9217" max="9217" width="7.296875" style="4" customWidth="1"/>
    <col min="9218" max="9218" width="26.8984375" style="4" customWidth="1"/>
    <col min="9219" max="9219" width="12.8984375" style="4" customWidth="1"/>
    <col min="9220" max="9220" width="13.69921875" style="4" customWidth="1"/>
    <col min="9221" max="9221" width="9.3984375" style="4" customWidth="1"/>
    <col min="9222" max="9222" width="7.296875" style="4" customWidth="1"/>
    <col min="9223" max="9223" width="26.8984375" style="4" customWidth="1"/>
    <col min="9224" max="9224" width="12.8984375" style="4" customWidth="1"/>
    <col min="9225" max="9225" width="13.69921875" style="4" customWidth="1"/>
    <col min="9226" max="9226" width="9.3984375" style="4" customWidth="1"/>
    <col min="9227" max="9227" width="14.59765625" style="4" customWidth="1"/>
    <col min="9228" max="9471" width="9" style="4"/>
    <col min="9472" max="9472" width="5.59765625" style="4" customWidth="1"/>
    <col min="9473" max="9473" width="7.296875" style="4" customWidth="1"/>
    <col min="9474" max="9474" width="26.8984375" style="4" customWidth="1"/>
    <col min="9475" max="9475" width="12.8984375" style="4" customWidth="1"/>
    <col min="9476" max="9476" width="13.69921875" style="4" customWidth="1"/>
    <col min="9477" max="9477" width="9.3984375" style="4" customWidth="1"/>
    <col min="9478" max="9478" width="7.296875" style="4" customWidth="1"/>
    <col min="9479" max="9479" width="26.8984375" style="4" customWidth="1"/>
    <col min="9480" max="9480" width="12.8984375" style="4" customWidth="1"/>
    <col min="9481" max="9481" width="13.69921875" style="4" customWidth="1"/>
    <col min="9482" max="9482" width="9.3984375" style="4" customWidth="1"/>
    <col min="9483" max="9483" width="14.59765625" style="4" customWidth="1"/>
    <col min="9484" max="9727" width="9" style="4"/>
    <col min="9728" max="9728" width="5.59765625" style="4" customWidth="1"/>
    <col min="9729" max="9729" width="7.296875" style="4" customWidth="1"/>
    <col min="9730" max="9730" width="26.8984375" style="4" customWidth="1"/>
    <col min="9731" max="9731" width="12.8984375" style="4" customWidth="1"/>
    <col min="9732" max="9732" width="13.69921875" style="4" customWidth="1"/>
    <col min="9733" max="9733" width="9.3984375" style="4" customWidth="1"/>
    <col min="9734" max="9734" width="7.296875" style="4" customWidth="1"/>
    <col min="9735" max="9735" width="26.8984375" style="4" customWidth="1"/>
    <col min="9736" max="9736" width="12.8984375" style="4" customWidth="1"/>
    <col min="9737" max="9737" width="13.69921875" style="4" customWidth="1"/>
    <col min="9738" max="9738" width="9.3984375" style="4" customWidth="1"/>
    <col min="9739" max="9739" width="14.59765625" style="4" customWidth="1"/>
    <col min="9740" max="9983" width="9" style="4"/>
    <col min="9984" max="9984" width="5.59765625" style="4" customWidth="1"/>
    <col min="9985" max="9985" width="7.296875" style="4" customWidth="1"/>
    <col min="9986" max="9986" width="26.8984375" style="4" customWidth="1"/>
    <col min="9987" max="9987" width="12.8984375" style="4" customWidth="1"/>
    <col min="9988" max="9988" width="13.69921875" style="4" customWidth="1"/>
    <col min="9989" max="9989" width="9.3984375" style="4" customWidth="1"/>
    <col min="9990" max="9990" width="7.296875" style="4" customWidth="1"/>
    <col min="9991" max="9991" width="26.8984375" style="4" customWidth="1"/>
    <col min="9992" max="9992" width="12.8984375" style="4" customWidth="1"/>
    <col min="9993" max="9993" width="13.69921875" style="4" customWidth="1"/>
    <col min="9994" max="9994" width="9.3984375" style="4" customWidth="1"/>
    <col min="9995" max="9995" width="14.59765625" style="4" customWidth="1"/>
    <col min="9996" max="10239" width="9" style="4"/>
    <col min="10240" max="10240" width="5.59765625" style="4" customWidth="1"/>
    <col min="10241" max="10241" width="7.296875" style="4" customWidth="1"/>
    <col min="10242" max="10242" width="26.8984375" style="4" customWidth="1"/>
    <col min="10243" max="10243" width="12.8984375" style="4" customWidth="1"/>
    <col min="10244" max="10244" width="13.69921875" style="4" customWidth="1"/>
    <col min="10245" max="10245" width="9.3984375" style="4" customWidth="1"/>
    <col min="10246" max="10246" width="7.296875" style="4" customWidth="1"/>
    <col min="10247" max="10247" width="26.8984375" style="4" customWidth="1"/>
    <col min="10248" max="10248" width="12.8984375" style="4" customWidth="1"/>
    <col min="10249" max="10249" width="13.69921875" style="4" customWidth="1"/>
    <col min="10250" max="10250" width="9.3984375" style="4" customWidth="1"/>
    <col min="10251" max="10251" width="14.59765625" style="4" customWidth="1"/>
    <col min="10252" max="10495" width="9" style="4"/>
    <col min="10496" max="10496" width="5.59765625" style="4" customWidth="1"/>
    <col min="10497" max="10497" width="7.296875" style="4" customWidth="1"/>
    <col min="10498" max="10498" width="26.8984375" style="4" customWidth="1"/>
    <col min="10499" max="10499" width="12.8984375" style="4" customWidth="1"/>
    <col min="10500" max="10500" width="13.69921875" style="4" customWidth="1"/>
    <col min="10501" max="10501" width="9.3984375" style="4" customWidth="1"/>
    <col min="10502" max="10502" width="7.296875" style="4" customWidth="1"/>
    <col min="10503" max="10503" width="26.8984375" style="4" customWidth="1"/>
    <col min="10504" max="10504" width="12.8984375" style="4" customWidth="1"/>
    <col min="10505" max="10505" width="13.69921875" style="4" customWidth="1"/>
    <col min="10506" max="10506" width="9.3984375" style="4" customWidth="1"/>
    <col min="10507" max="10507" width="14.59765625" style="4" customWidth="1"/>
    <col min="10508" max="10751" width="9" style="4"/>
    <col min="10752" max="10752" width="5.59765625" style="4" customWidth="1"/>
    <col min="10753" max="10753" width="7.296875" style="4" customWidth="1"/>
    <col min="10754" max="10754" width="26.8984375" style="4" customWidth="1"/>
    <col min="10755" max="10755" width="12.8984375" style="4" customWidth="1"/>
    <col min="10756" max="10756" width="13.69921875" style="4" customWidth="1"/>
    <col min="10757" max="10757" width="9.3984375" style="4" customWidth="1"/>
    <col min="10758" max="10758" width="7.296875" style="4" customWidth="1"/>
    <col min="10759" max="10759" width="26.8984375" style="4" customWidth="1"/>
    <col min="10760" max="10760" width="12.8984375" style="4" customWidth="1"/>
    <col min="10761" max="10761" width="13.69921875" style="4" customWidth="1"/>
    <col min="10762" max="10762" width="9.3984375" style="4" customWidth="1"/>
    <col min="10763" max="10763" width="14.59765625" style="4" customWidth="1"/>
    <col min="10764" max="11007" width="9" style="4"/>
    <col min="11008" max="11008" width="5.59765625" style="4" customWidth="1"/>
    <col min="11009" max="11009" width="7.296875" style="4" customWidth="1"/>
    <col min="11010" max="11010" width="26.8984375" style="4" customWidth="1"/>
    <col min="11011" max="11011" width="12.8984375" style="4" customWidth="1"/>
    <col min="11012" max="11012" width="13.69921875" style="4" customWidth="1"/>
    <col min="11013" max="11013" width="9.3984375" style="4" customWidth="1"/>
    <col min="11014" max="11014" width="7.296875" style="4" customWidth="1"/>
    <col min="11015" max="11015" width="26.8984375" style="4" customWidth="1"/>
    <col min="11016" max="11016" width="12.8984375" style="4" customWidth="1"/>
    <col min="11017" max="11017" width="13.69921875" style="4" customWidth="1"/>
    <col min="11018" max="11018" width="9.3984375" style="4" customWidth="1"/>
    <col min="11019" max="11019" width="14.59765625" style="4" customWidth="1"/>
    <col min="11020" max="11263" width="9" style="4"/>
    <col min="11264" max="11264" width="5.59765625" style="4" customWidth="1"/>
    <col min="11265" max="11265" width="7.296875" style="4" customWidth="1"/>
    <col min="11266" max="11266" width="26.8984375" style="4" customWidth="1"/>
    <col min="11267" max="11267" width="12.8984375" style="4" customWidth="1"/>
    <col min="11268" max="11268" width="13.69921875" style="4" customWidth="1"/>
    <col min="11269" max="11269" width="9.3984375" style="4" customWidth="1"/>
    <col min="11270" max="11270" width="7.296875" style="4" customWidth="1"/>
    <col min="11271" max="11271" width="26.8984375" style="4" customWidth="1"/>
    <col min="11272" max="11272" width="12.8984375" style="4" customWidth="1"/>
    <col min="11273" max="11273" width="13.69921875" style="4" customWidth="1"/>
    <col min="11274" max="11274" width="9.3984375" style="4" customWidth="1"/>
    <col min="11275" max="11275" width="14.59765625" style="4" customWidth="1"/>
    <col min="11276" max="11519" width="9" style="4"/>
    <col min="11520" max="11520" width="5.59765625" style="4" customWidth="1"/>
    <col min="11521" max="11521" width="7.296875" style="4" customWidth="1"/>
    <col min="11522" max="11522" width="26.8984375" style="4" customWidth="1"/>
    <col min="11523" max="11523" width="12.8984375" style="4" customWidth="1"/>
    <col min="11524" max="11524" width="13.69921875" style="4" customWidth="1"/>
    <col min="11525" max="11525" width="9.3984375" style="4" customWidth="1"/>
    <col min="11526" max="11526" width="7.296875" style="4" customWidth="1"/>
    <col min="11527" max="11527" width="26.8984375" style="4" customWidth="1"/>
    <col min="11528" max="11528" width="12.8984375" style="4" customWidth="1"/>
    <col min="11529" max="11529" width="13.69921875" style="4" customWidth="1"/>
    <col min="11530" max="11530" width="9.3984375" style="4" customWidth="1"/>
    <col min="11531" max="11531" width="14.59765625" style="4" customWidth="1"/>
    <col min="11532" max="11775" width="9" style="4"/>
    <col min="11776" max="11776" width="5.59765625" style="4" customWidth="1"/>
    <col min="11777" max="11777" width="7.296875" style="4" customWidth="1"/>
    <col min="11778" max="11778" width="26.8984375" style="4" customWidth="1"/>
    <col min="11779" max="11779" width="12.8984375" style="4" customWidth="1"/>
    <col min="11780" max="11780" width="13.69921875" style="4" customWidth="1"/>
    <col min="11781" max="11781" width="9.3984375" style="4" customWidth="1"/>
    <col min="11782" max="11782" width="7.296875" style="4" customWidth="1"/>
    <col min="11783" max="11783" width="26.8984375" style="4" customWidth="1"/>
    <col min="11784" max="11784" width="12.8984375" style="4" customWidth="1"/>
    <col min="11785" max="11785" width="13.69921875" style="4" customWidth="1"/>
    <col min="11786" max="11786" width="9.3984375" style="4" customWidth="1"/>
    <col min="11787" max="11787" width="14.59765625" style="4" customWidth="1"/>
    <col min="11788" max="12031" width="9" style="4"/>
    <col min="12032" max="12032" width="5.59765625" style="4" customWidth="1"/>
    <col min="12033" max="12033" width="7.296875" style="4" customWidth="1"/>
    <col min="12034" max="12034" width="26.8984375" style="4" customWidth="1"/>
    <col min="12035" max="12035" width="12.8984375" style="4" customWidth="1"/>
    <col min="12036" max="12036" width="13.69921875" style="4" customWidth="1"/>
    <col min="12037" max="12037" width="9.3984375" style="4" customWidth="1"/>
    <col min="12038" max="12038" width="7.296875" style="4" customWidth="1"/>
    <col min="12039" max="12039" width="26.8984375" style="4" customWidth="1"/>
    <col min="12040" max="12040" width="12.8984375" style="4" customWidth="1"/>
    <col min="12041" max="12041" width="13.69921875" style="4" customWidth="1"/>
    <col min="12042" max="12042" width="9.3984375" style="4" customWidth="1"/>
    <col min="12043" max="12043" width="14.59765625" style="4" customWidth="1"/>
    <col min="12044" max="12287" width="9" style="4"/>
    <col min="12288" max="12288" width="5.59765625" style="4" customWidth="1"/>
    <col min="12289" max="12289" width="7.296875" style="4" customWidth="1"/>
    <col min="12290" max="12290" width="26.8984375" style="4" customWidth="1"/>
    <col min="12291" max="12291" width="12.8984375" style="4" customWidth="1"/>
    <col min="12292" max="12292" width="13.69921875" style="4" customWidth="1"/>
    <col min="12293" max="12293" width="9.3984375" style="4" customWidth="1"/>
    <col min="12294" max="12294" width="7.296875" style="4" customWidth="1"/>
    <col min="12295" max="12295" width="26.8984375" style="4" customWidth="1"/>
    <col min="12296" max="12296" width="12.8984375" style="4" customWidth="1"/>
    <col min="12297" max="12297" width="13.69921875" style="4" customWidth="1"/>
    <col min="12298" max="12298" width="9.3984375" style="4" customWidth="1"/>
    <col min="12299" max="12299" width="14.59765625" style="4" customWidth="1"/>
    <col min="12300" max="12543" width="9" style="4"/>
    <col min="12544" max="12544" width="5.59765625" style="4" customWidth="1"/>
    <col min="12545" max="12545" width="7.296875" style="4" customWidth="1"/>
    <col min="12546" max="12546" width="26.8984375" style="4" customWidth="1"/>
    <col min="12547" max="12547" width="12.8984375" style="4" customWidth="1"/>
    <col min="12548" max="12548" width="13.69921875" style="4" customWidth="1"/>
    <col min="12549" max="12549" width="9.3984375" style="4" customWidth="1"/>
    <col min="12550" max="12550" width="7.296875" style="4" customWidth="1"/>
    <col min="12551" max="12551" width="26.8984375" style="4" customWidth="1"/>
    <col min="12552" max="12552" width="12.8984375" style="4" customWidth="1"/>
    <col min="12553" max="12553" width="13.69921875" style="4" customWidth="1"/>
    <col min="12554" max="12554" width="9.3984375" style="4" customWidth="1"/>
    <col min="12555" max="12555" width="14.59765625" style="4" customWidth="1"/>
    <col min="12556" max="12799" width="9" style="4"/>
    <col min="12800" max="12800" width="5.59765625" style="4" customWidth="1"/>
    <col min="12801" max="12801" width="7.296875" style="4" customWidth="1"/>
    <col min="12802" max="12802" width="26.8984375" style="4" customWidth="1"/>
    <col min="12803" max="12803" width="12.8984375" style="4" customWidth="1"/>
    <col min="12804" max="12804" width="13.69921875" style="4" customWidth="1"/>
    <col min="12805" max="12805" width="9.3984375" style="4" customWidth="1"/>
    <col min="12806" max="12806" width="7.296875" style="4" customWidth="1"/>
    <col min="12807" max="12807" width="26.8984375" style="4" customWidth="1"/>
    <col min="12808" max="12808" width="12.8984375" style="4" customWidth="1"/>
    <col min="12809" max="12809" width="13.69921875" style="4" customWidth="1"/>
    <col min="12810" max="12810" width="9.3984375" style="4" customWidth="1"/>
    <col min="12811" max="12811" width="14.59765625" style="4" customWidth="1"/>
    <col min="12812" max="13055" width="9" style="4"/>
    <col min="13056" max="13056" width="5.59765625" style="4" customWidth="1"/>
    <col min="13057" max="13057" width="7.296875" style="4" customWidth="1"/>
    <col min="13058" max="13058" width="26.8984375" style="4" customWidth="1"/>
    <col min="13059" max="13059" width="12.8984375" style="4" customWidth="1"/>
    <col min="13060" max="13060" width="13.69921875" style="4" customWidth="1"/>
    <col min="13061" max="13061" width="9.3984375" style="4" customWidth="1"/>
    <col min="13062" max="13062" width="7.296875" style="4" customWidth="1"/>
    <col min="13063" max="13063" width="26.8984375" style="4" customWidth="1"/>
    <col min="13064" max="13064" width="12.8984375" style="4" customWidth="1"/>
    <col min="13065" max="13065" width="13.69921875" style="4" customWidth="1"/>
    <col min="13066" max="13066" width="9.3984375" style="4" customWidth="1"/>
    <col min="13067" max="13067" width="14.59765625" style="4" customWidth="1"/>
    <col min="13068" max="13311" width="9" style="4"/>
    <col min="13312" max="13312" width="5.59765625" style="4" customWidth="1"/>
    <col min="13313" max="13313" width="7.296875" style="4" customWidth="1"/>
    <col min="13314" max="13314" width="26.8984375" style="4" customWidth="1"/>
    <col min="13315" max="13315" width="12.8984375" style="4" customWidth="1"/>
    <col min="13316" max="13316" width="13.69921875" style="4" customWidth="1"/>
    <col min="13317" max="13317" width="9.3984375" style="4" customWidth="1"/>
    <col min="13318" max="13318" width="7.296875" style="4" customWidth="1"/>
    <col min="13319" max="13319" width="26.8984375" style="4" customWidth="1"/>
    <col min="13320" max="13320" width="12.8984375" style="4" customWidth="1"/>
    <col min="13321" max="13321" width="13.69921875" style="4" customWidth="1"/>
    <col min="13322" max="13322" width="9.3984375" style="4" customWidth="1"/>
    <col min="13323" max="13323" width="14.59765625" style="4" customWidth="1"/>
    <col min="13324" max="13567" width="9" style="4"/>
    <col min="13568" max="13568" width="5.59765625" style="4" customWidth="1"/>
    <col min="13569" max="13569" width="7.296875" style="4" customWidth="1"/>
    <col min="13570" max="13570" width="26.8984375" style="4" customWidth="1"/>
    <col min="13571" max="13571" width="12.8984375" style="4" customWidth="1"/>
    <col min="13572" max="13572" width="13.69921875" style="4" customWidth="1"/>
    <col min="13573" max="13573" width="9.3984375" style="4" customWidth="1"/>
    <col min="13574" max="13574" width="7.296875" style="4" customWidth="1"/>
    <col min="13575" max="13575" width="26.8984375" style="4" customWidth="1"/>
    <col min="13576" max="13576" width="12.8984375" style="4" customWidth="1"/>
    <col min="13577" max="13577" width="13.69921875" style="4" customWidth="1"/>
    <col min="13578" max="13578" width="9.3984375" style="4" customWidth="1"/>
    <col min="13579" max="13579" width="14.59765625" style="4" customWidth="1"/>
    <col min="13580" max="13823" width="9" style="4"/>
    <col min="13824" max="13824" width="5.59765625" style="4" customWidth="1"/>
    <col min="13825" max="13825" width="7.296875" style="4" customWidth="1"/>
    <col min="13826" max="13826" width="26.8984375" style="4" customWidth="1"/>
    <col min="13827" max="13827" width="12.8984375" style="4" customWidth="1"/>
    <col min="13828" max="13828" width="13.69921875" style="4" customWidth="1"/>
    <col min="13829" max="13829" width="9.3984375" style="4" customWidth="1"/>
    <col min="13830" max="13830" width="7.296875" style="4" customWidth="1"/>
    <col min="13831" max="13831" width="26.8984375" style="4" customWidth="1"/>
    <col min="13832" max="13832" width="12.8984375" style="4" customWidth="1"/>
    <col min="13833" max="13833" width="13.69921875" style="4" customWidth="1"/>
    <col min="13834" max="13834" width="9.3984375" style="4" customWidth="1"/>
    <col min="13835" max="13835" width="14.59765625" style="4" customWidth="1"/>
    <col min="13836" max="14079" width="9" style="4"/>
    <col min="14080" max="14080" width="5.59765625" style="4" customWidth="1"/>
    <col min="14081" max="14081" width="7.296875" style="4" customWidth="1"/>
    <col min="14082" max="14082" width="26.8984375" style="4" customWidth="1"/>
    <col min="14083" max="14083" width="12.8984375" style="4" customWidth="1"/>
    <col min="14084" max="14084" width="13.69921875" style="4" customWidth="1"/>
    <col min="14085" max="14085" width="9.3984375" style="4" customWidth="1"/>
    <col min="14086" max="14086" width="7.296875" style="4" customWidth="1"/>
    <col min="14087" max="14087" width="26.8984375" style="4" customWidth="1"/>
    <col min="14088" max="14088" width="12.8984375" style="4" customWidth="1"/>
    <col min="14089" max="14089" width="13.69921875" style="4" customWidth="1"/>
    <col min="14090" max="14090" width="9.3984375" style="4" customWidth="1"/>
    <col min="14091" max="14091" width="14.59765625" style="4" customWidth="1"/>
    <col min="14092" max="14335" width="9" style="4"/>
    <col min="14336" max="14336" width="5.59765625" style="4" customWidth="1"/>
    <col min="14337" max="14337" width="7.296875" style="4" customWidth="1"/>
    <col min="14338" max="14338" width="26.8984375" style="4" customWidth="1"/>
    <col min="14339" max="14339" width="12.8984375" style="4" customWidth="1"/>
    <col min="14340" max="14340" width="13.69921875" style="4" customWidth="1"/>
    <col min="14341" max="14341" width="9.3984375" style="4" customWidth="1"/>
    <col min="14342" max="14342" width="7.296875" style="4" customWidth="1"/>
    <col min="14343" max="14343" width="26.8984375" style="4" customWidth="1"/>
    <col min="14344" max="14344" width="12.8984375" style="4" customWidth="1"/>
    <col min="14345" max="14345" width="13.69921875" style="4" customWidth="1"/>
    <col min="14346" max="14346" width="9.3984375" style="4" customWidth="1"/>
    <col min="14347" max="14347" width="14.59765625" style="4" customWidth="1"/>
    <col min="14348" max="14591" width="9" style="4"/>
    <col min="14592" max="14592" width="5.59765625" style="4" customWidth="1"/>
    <col min="14593" max="14593" width="7.296875" style="4" customWidth="1"/>
    <col min="14594" max="14594" width="26.8984375" style="4" customWidth="1"/>
    <col min="14595" max="14595" width="12.8984375" style="4" customWidth="1"/>
    <col min="14596" max="14596" width="13.69921875" style="4" customWidth="1"/>
    <col min="14597" max="14597" width="9.3984375" style="4" customWidth="1"/>
    <col min="14598" max="14598" width="7.296875" style="4" customWidth="1"/>
    <col min="14599" max="14599" width="26.8984375" style="4" customWidth="1"/>
    <col min="14600" max="14600" width="12.8984375" style="4" customWidth="1"/>
    <col min="14601" max="14601" width="13.69921875" style="4" customWidth="1"/>
    <col min="14602" max="14602" width="9.3984375" style="4" customWidth="1"/>
    <col min="14603" max="14603" width="14.59765625" style="4" customWidth="1"/>
    <col min="14604" max="14847" width="9" style="4"/>
    <col min="14848" max="14848" width="5.59765625" style="4" customWidth="1"/>
    <col min="14849" max="14849" width="7.296875" style="4" customWidth="1"/>
    <col min="14850" max="14850" width="26.8984375" style="4" customWidth="1"/>
    <col min="14851" max="14851" width="12.8984375" style="4" customWidth="1"/>
    <col min="14852" max="14852" width="13.69921875" style="4" customWidth="1"/>
    <col min="14853" max="14853" width="9.3984375" style="4" customWidth="1"/>
    <col min="14854" max="14854" width="7.296875" style="4" customWidth="1"/>
    <col min="14855" max="14855" width="26.8984375" style="4" customWidth="1"/>
    <col min="14856" max="14856" width="12.8984375" style="4" customWidth="1"/>
    <col min="14857" max="14857" width="13.69921875" style="4" customWidth="1"/>
    <col min="14858" max="14858" width="9.3984375" style="4" customWidth="1"/>
    <col min="14859" max="14859" width="14.59765625" style="4" customWidth="1"/>
    <col min="14860" max="15103" width="9" style="4"/>
    <col min="15104" max="15104" width="5.59765625" style="4" customWidth="1"/>
    <col min="15105" max="15105" width="7.296875" style="4" customWidth="1"/>
    <col min="15106" max="15106" width="26.8984375" style="4" customWidth="1"/>
    <col min="15107" max="15107" width="12.8984375" style="4" customWidth="1"/>
    <col min="15108" max="15108" width="13.69921875" style="4" customWidth="1"/>
    <col min="15109" max="15109" width="9.3984375" style="4" customWidth="1"/>
    <col min="15110" max="15110" width="7.296875" style="4" customWidth="1"/>
    <col min="15111" max="15111" width="26.8984375" style="4" customWidth="1"/>
    <col min="15112" max="15112" width="12.8984375" style="4" customWidth="1"/>
    <col min="15113" max="15113" width="13.69921875" style="4" customWidth="1"/>
    <col min="15114" max="15114" width="9.3984375" style="4" customWidth="1"/>
    <col min="15115" max="15115" width="14.59765625" style="4" customWidth="1"/>
    <col min="15116" max="15359" width="9" style="4"/>
    <col min="15360" max="15360" width="5.59765625" style="4" customWidth="1"/>
    <col min="15361" max="15361" width="7.296875" style="4" customWidth="1"/>
    <col min="15362" max="15362" width="26.8984375" style="4" customWidth="1"/>
    <col min="15363" max="15363" width="12.8984375" style="4" customWidth="1"/>
    <col min="15364" max="15364" width="13.69921875" style="4" customWidth="1"/>
    <col min="15365" max="15365" width="9.3984375" style="4" customWidth="1"/>
    <col min="15366" max="15366" width="7.296875" style="4" customWidth="1"/>
    <col min="15367" max="15367" width="26.8984375" style="4" customWidth="1"/>
    <col min="15368" max="15368" width="12.8984375" style="4" customWidth="1"/>
    <col min="15369" max="15369" width="13.69921875" style="4" customWidth="1"/>
    <col min="15370" max="15370" width="9.3984375" style="4" customWidth="1"/>
    <col min="15371" max="15371" width="14.59765625" style="4" customWidth="1"/>
    <col min="15372" max="15615" width="9" style="4"/>
    <col min="15616" max="15616" width="5.59765625" style="4" customWidth="1"/>
    <col min="15617" max="15617" width="7.296875" style="4" customWidth="1"/>
    <col min="15618" max="15618" width="26.8984375" style="4" customWidth="1"/>
    <col min="15619" max="15619" width="12.8984375" style="4" customWidth="1"/>
    <col min="15620" max="15620" width="13.69921875" style="4" customWidth="1"/>
    <col min="15621" max="15621" width="9.3984375" style="4" customWidth="1"/>
    <col min="15622" max="15622" width="7.296875" style="4" customWidth="1"/>
    <col min="15623" max="15623" width="26.8984375" style="4" customWidth="1"/>
    <col min="15624" max="15624" width="12.8984375" style="4" customWidth="1"/>
    <col min="15625" max="15625" width="13.69921875" style="4" customWidth="1"/>
    <col min="15626" max="15626" width="9.3984375" style="4" customWidth="1"/>
    <col min="15627" max="15627" width="14.59765625" style="4" customWidth="1"/>
    <col min="15628" max="15871" width="9" style="4"/>
    <col min="15872" max="15872" width="5.59765625" style="4" customWidth="1"/>
    <col min="15873" max="15873" width="7.296875" style="4" customWidth="1"/>
    <col min="15874" max="15874" width="26.8984375" style="4" customWidth="1"/>
    <col min="15875" max="15875" width="12.8984375" style="4" customWidth="1"/>
    <col min="15876" max="15876" width="13.69921875" style="4" customWidth="1"/>
    <col min="15877" max="15877" width="9.3984375" style="4" customWidth="1"/>
    <col min="15878" max="15878" width="7.296875" style="4" customWidth="1"/>
    <col min="15879" max="15879" width="26.8984375" style="4" customWidth="1"/>
    <col min="15880" max="15880" width="12.8984375" style="4" customWidth="1"/>
    <col min="15881" max="15881" width="13.69921875" style="4" customWidth="1"/>
    <col min="15882" max="15882" width="9.3984375" style="4" customWidth="1"/>
    <col min="15883" max="15883" width="14.59765625" style="4" customWidth="1"/>
    <col min="15884" max="16127" width="9" style="4"/>
    <col min="16128" max="16128" width="5.59765625" style="4" customWidth="1"/>
    <col min="16129" max="16129" width="7.296875" style="4" customWidth="1"/>
    <col min="16130" max="16130" width="26.8984375" style="4" customWidth="1"/>
    <col min="16131" max="16131" width="12.8984375" style="4" customWidth="1"/>
    <col min="16132" max="16132" width="13.69921875" style="4" customWidth="1"/>
    <col min="16133" max="16133" width="9.3984375" style="4" customWidth="1"/>
    <col min="16134" max="16134" width="7.296875" style="4" customWidth="1"/>
    <col min="16135" max="16135" width="26.8984375" style="4" customWidth="1"/>
    <col min="16136" max="16136" width="12.8984375" style="4" customWidth="1"/>
    <col min="16137" max="16137" width="13.69921875" style="4" customWidth="1"/>
    <col min="16138" max="16138" width="9.3984375" style="4" customWidth="1"/>
    <col min="16139" max="16139" width="14.59765625" style="4" customWidth="1"/>
    <col min="16140" max="16384" width="9" style="4"/>
  </cols>
  <sheetData>
    <row r="1" spans="1:11" x14ac:dyDescent="0.7">
      <c r="K1" s="7" t="s">
        <v>47</v>
      </c>
    </row>
    <row r="2" spans="1:11" x14ac:dyDescent="0.7">
      <c r="K2" s="239" t="s">
        <v>709</v>
      </c>
    </row>
    <row r="3" spans="1:11" x14ac:dyDescent="0.7">
      <c r="K3" s="239"/>
    </row>
    <row r="4" spans="1:11" ht="21" customHeight="1" x14ac:dyDescent="0.7">
      <c r="A4" s="3" t="s">
        <v>667</v>
      </c>
      <c r="B4" s="3"/>
      <c r="C4" s="3"/>
      <c r="D4" s="3"/>
      <c r="E4" s="3"/>
      <c r="F4" s="3"/>
      <c r="G4" s="3"/>
      <c r="H4" s="3"/>
      <c r="I4" s="3"/>
      <c r="J4" s="3"/>
      <c r="K4" s="240"/>
    </row>
    <row r="5" spans="1:11" ht="21" customHeight="1" x14ac:dyDescent="0.7">
      <c r="A5" s="3" t="str">
        <f>สพฐ.คปร.1!E5&amp;สพฐ.คปร.1!F5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" customHeight="1" x14ac:dyDescent="0.7">
      <c r="A6" s="3" t="str">
        <f>สพฐ.คปร.1!H6&amp;สพฐ.คปร.1!I6&amp;" "&amp;สพฐ.คปร.1!J6</f>
        <v>ส่งพร้อมหนังสือสำนักงานเขตพื้นที่การศึกษา..................................................... ศธ ........../............... ลงวันที่ ............................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" customHeight="1" x14ac:dyDescent="0.7"/>
    <row r="8" spans="1:11" x14ac:dyDescent="0.7">
      <c r="A8" s="406" t="s">
        <v>310</v>
      </c>
      <c r="B8" s="403" t="s">
        <v>300</v>
      </c>
      <c r="C8" s="404"/>
      <c r="D8" s="404"/>
      <c r="E8" s="404"/>
      <c r="F8" s="405"/>
      <c r="G8" s="403" t="s">
        <v>670</v>
      </c>
      <c r="H8" s="404"/>
      <c r="I8" s="404"/>
      <c r="J8" s="404"/>
      <c r="K8" s="408" t="s">
        <v>44</v>
      </c>
    </row>
    <row r="9" spans="1:11" ht="49.2" x14ac:dyDescent="0.7">
      <c r="A9" s="407"/>
      <c r="B9" s="31" t="s">
        <v>48</v>
      </c>
      <c r="C9" s="32" t="s">
        <v>49</v>
      </c>
      <c r="D9" s="31" t="s">
        <v>50</v>
      </c>
      <c r="E9" s="31" t="s">
        <v>668</v>
      </c>
      <c r="F9" s="31" t="s">
        <v>52</v>
      </c>
      <c r="G9" s="31" t="s">
        <v>48</v>
      </c>
      <c r="H9" s="32" t="s">
        <v>49</v>
      </c>
      <c r="I9" s="31" t="s">
        <v>668</v>
      </c>
      <c r="J9" s="150" t="s">
        <v>52</v>
      </c>
      <c r="K9" s="407"/>
    </row>
    <row r="10" spans="1:11" ht="21" customHeight="1" x14ac:dyDescent="0.7">
      <c r="A10" s="23"/>
      <c r="B10" s="23"/>
      <c r="C10" s="28"/>
      <c r="D10" s="155"/>
      <c r="E10" s="155"/>
      <c r="F10" s="25"/>
      <c r="G10" s="23"/>
      <c r="H10" s="28"/>
      <c r="I10" s="155"/>
      <c r="J10" s="25"/>
      <c r="K10" s="26"/>
    </row>
    <row r="11" spans="1:11" ht="21" customHeight="1" x14ac:dyDescent="0.7">
      <c r="A11" s="27"/>
      <c r="B11" s="27"/>
      <c r="C11" s="28"/>
      <c r="D11" s="24"/>
      <c r="E11" s="24"/>
      <c r="F11" s="29"/>
      <c r="G11" s="27"/>
      <c r="H11" s="28"/>
      <c r="I11" s="24"/>
      <c r="J11" s="29"/>
      <c r="K11" s="30"/>
    </row>
    <row r="12" spans="1:11" ht="21" customHeight="1" x14ac:dyDescent="0.7">
      <c r="A12" s="27"/>
      <c r="B12" s="27"/>
      <c r="C12" s="28"/>
      <c r="D12" s="24"/>
      <c r="E12" s="24"/>
      <c r="F12" s="29"/>
      <c r="G12" s="27"/>
      <c r="H12" s="28"/>
      <c r="I12" s="24"/>
      <c r="J12" s="29"/>
      <c r="K12" s="30"/>
    </row>
    <row r="13" spans="1:11" ht="21" customHeight="1" x14ac:dyDescent="0.7">
      <c r="A13" s="27"/>
      <c r="B13" s="27"/>
      <c r="C13" s="28"/>
      <c r="D13" s="24"/>
      <c r="E13" s="24"/>
      <c r="F13" s="29"/>
      <c r="G13" s="27"/>
      <c r="H13" s="28"/>
      <c r="I13" s="24"/>
      <c r="J13" s="29"/>
      <c r="K13" s="30"/>
    </row>
    <row r="14" spans="1:11" ht="21" customHeight="1" x14ac:dyDescent="0.7">
      <c r="A14" s="27"/>
      <c r="B14" s="27"/>
      <c r="C14" s="28"/>
      <c r="D14" s="24"/>
      <c r="E14" s="24"/>
      <c r="F14" s="29"/>
      <c r="G14" s="27"/>
      <c r="H14" s="28"/>
      <c r="I14" s="24"/>
      <c r="J14" s="29"/>
      <c r="K14" s="30"/>
    </row>
    <row r="15" spans="1:11" ht="21" customHeight="1" x14ac:dyDescent="0.7">
      <c r="A15" s="27"/>
      <c r="B15" s="27"/>
      <c r="C15" s="28"/>
      <c r="D15" s="24"/>
      <c r="E15" s="24"/>
      <c r="F15" s="29"/>
      <c r="G15" s="27"/>
      <c r="H15" s="28"/>
      <c r="I15" s="24"/>
      <c r="J15" s="29"/>
      <c r="K15" s="30"/>
    </row>
    <row r="16" spans="1:11" ht="21" customHeight="1" x14ac:dyDescent="0.7">
      <c r="A16" s="27"/>
      <c r="B16" s="27"/>
      <c r="C16" s="28"/>
      <c r="D16" s="24"/>
      <c r="E16" s="24"/>
      <c r="F16" s="29"/>
      <c r="G16" s="27"/>
      <c r="H16" s="28"/>
      <c r="I16" s="24"/>
      <c r="J16" s="29"/>
      <c r="K16" s="30"/>
    </row>
    <row r="17" spans="1:11" ht="21" customHeight="1" x14ac:dyDescent="0.7">
      <c r="A17" s="27"/>
      <c r="B17" s="27"/>
      <c r="C17" s="28"/>
      <c r="D17" s="24"/>
      <c r="E17" s="24"/>
      <c r="F17" s="29"/>
      <c r="G17" s="27"/>
      <c r="H17" s="28"/>
      <c r="I17" s="24"/>
      <c r="J17" s="29"/>
      <c r="K17" s="30"/>
    </row>
    <row r="18" spans="1:11" ht="21" customHeight="1" x14ac:dyDescent="0.7">
      <c r="A18" s="27"/>
      <c r="B18" s="27"/>
      <c r="C18" s="28"/>
      <c r="D18" s="24"/>
      <c r="E18" s="24"/>
      <c r="F18" s="29"/>
      <c r="G18" s="27"/>
      <c r="H18" s="28"/>
      <c r="I18" s="24"/>
      <c r="J18" s="29"/>
      <c r="K18" s="30"/>
    </row>
    <row r="19" spans="1:11" ht="21" customHeight="1" x14ac:dyDescent="0.7">
      <c r="A19" s="151"/>
      <c r="B19" s="151"/>
      <c r="C19" s="152"/>
      <c r="D19" s="142"/>
      <c r="E19" s="142"/>
      <c r="F19" s="153"/>
      <c r="G19" s="151"/>
      <c r="H19" s="152"/>
      <c r="I19" s="142"/>
      <c r="J19" s="153"/>
      <c r="K19" s="154"/>
    </row>
    <row r="21" spans="1:11" x14ac:dyDescent="0.7">
      <c r="J21" s="352" t="s">
        <v>38</v>
      </c>
      <c r="K21" s="353"/>
    </row>
    <row r="22" spans="1:11" x14ac:dyDescent="0.7">
      <c r="J22" s="354" t="str">
        <f>สพฐ.คปร.1!L44</f>
        <v>ลงชื่อ ........................................</v>
      </c>
      <c r="K22" s="355"/>
    </row>
    <row r="23" spans="1:11" x14ac:dyDescent="0.7">
      <c r="J23" s="354" t="str">
        <f>สพฐ.คปร.1!L45</f>
        <v>(..............................................)</v>
      </c>
      <c r="K23" s="355"/>
    </row>
    <row r="24" spans="1:11" x14ac:dyDescent="0.7">
      <c r="J24" s="356" t="str">
        <f>สพฐ.คปร.1!L46</f>
        <v>ตำแหน่ง ผอ.กลุ่มบริหารงานบุคคล</v>
      </c>
      <c r="K24" s="357"/>
    </row>
    <row r="25" spans="1:11" x14ac:dyDescent="0.7">
      <c r="J25" s="194"/>
      <c r="K25" s="194"/>
    </row>
    <row r="26" spans="1:11" ht="21" customHeight="1" x14ac:dyDescent="0.7">
      <c r="A26" s="323" t="s">
        <v>697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5"/>
    </row>
    <row r="27" spans="1:11" ht="21" customHeight="1" x14ac:dyDescent="0.7">
      <c r="A27" s="346"/>
      <c r="B27" s="347" t="s">
        <v>672</v>
      </c>
      <c r="C27" s="347"/>
      <c r="D27" s="347"/>
      <c r="E27" s="347"/>
      <c r="F27" s="347"/>
      <c r="G27" s="347"/>
      <c r="H27" s="347"/>
      <c r="I27" s="347"/>
      <c r="J27" s="347"/>
      <c r="K27" s="348"/>
    </row>
    <row r="28" spans="1:11" ht="21" customHeight="1" x14ac:dyDescent="0.7">
      <c r="A28" s="346"/>
      <c r="B28" s="347" t="s">
        <v>673</v>
      </c>
      <c r="C28" s="347"/>
      <c r="D28" s="347"/>
      <c r="E28" s="347"/>
      <c r="F28" s="347"/>
      <c r="G28" s="347"/>
      <c r="H28" s="347"/>
      <c r="I28" s="347"/>
      <c r="J28" s="347"/>
      <c r="K28" s="348"/>
    </row>
    <row r="29" spans="1:11" ht="21" customHeight="1" x14ac:dyDescent="0.7">
      <c r="A29" s="346"/>
      <c r="B29" s="347" t="s">
        <v>674</v>
      </c>
      <c r="C29" s="347"/>
      <c r="D29" s="347"/>
      <c r="E29" s="347"/>
      <c r="F29" s="347"/>
      <c r="G29" s="347"/>
      <c r="H29" s="347"/>
      <c r="I29" s="347"/>
      <c r="J29" s="347"/>
      <c r="K29" s="348"/>
    </row>
    <row r="30" spans="1:11" ht="21" customHeight="1" x14ac:dyDescent="0.7">
      <c r="A30" s="346"/>
      <c r="B30" s="347" t="s">
        <v>676</v>
      </c>
      <c r="C30" s="347"/>
      <c r="D30" s="347"/>
      <c r="E30" s="347"/>
      <c r="F30" s="347"/>
      <c r="G30" s="347"/>
      <c r="H30" s="347"/>
      <c r="I30" s="347"/>
      <c r="J30" s="347"/>
      <c r="K30" s="348"/>
    </row>
    <row r="31" spans="1:11" ht="21" customHeight="1" x14ac:dyDescent="0.7">
      <c r="A31" s="346"/>
      <c r="B31" s="347"/>
      <c r="C31" s="347"/>
      <c r="D31" s="347"/>
      <c r="E31" s="347"/>
      <c r="F31" s="347"/>
      <c r="G31" s="347"/>
      <c r="H31" s="347"/>
      <c r="I31" s="347"/>
      <c r="J31" s="347"/>
      <c r="K31" s="348"/>
    </row>
    <row r="32" spans="1:11" ht="21" customHeight="1" x14ac:dyDescent="0.7">
      <c r="A32" s="346"/>
      <c r="B32" s="33"/>
      <c r="C32" s="140" t="s">
        <v>0</v>
      </c>
      <c r="D32" s="347"/>
      <c r="E32" s="347"/>
      <c r="F32" s="347"/>
      <c r="G32" s="347"/>
      <c r="H32" s="347"/>
      <c r="I32" s="347"/>
      <c r="J32" s="347"/>
      <c r="K32" s="348"/>
    </row>
    <row r="33" spans="1:11" ht="21" customHeight="1" x14ac:dyDescent="0.7">
      <c r="A33" s="346"/>
      <c r="B33" s="34"/>
      <c r="C33" s="140" t="s">
        <v>45</v>
      </c>
      <c r="D33" s="347"/>
      <c r="E33" s="347"/>
      <c r="F33" s="347"/>
      <c r="G33" s="347"/>
      <c r="H33" s="347"/>
      <c r="I33" s="347"/>
      <c r="J33" s="347"/>
      <c r="K33" s="348"/>
    </row>
    <row r="34" spans="1:11" x14ac:dyDescent="0.7">
      <c r="A34" s="346"/>
      <c r="B34" s="35"/>
      <c r="C34" s="140" t="s">
        <v>46</v>
      </c>
      <c r="D34" s="347"/>
      <c r="E34" s="347"/>
      <c r="F34" s="347"/>
      <c r="G34" s="347"/>
      <c r="H34" s="347"/>
      <c r="I34" s="347"/>
      <c r="J34" s="347"/>
      <c r="K34" s="348"/>
    </row>
    <row r="35" spans="1:11" x14ac:dyDescent="0.7">
      <c r="A35" s="349"/>
      <c r="B35" s="350"/>
      <c r="C35" s="350"/>
      <c r="D35" s="350"/>
      <c r="E35" s="350"/>
      <c r="F35" s="350"/>
      <c r="G35" s="350"/>
      <c r="H35" s="350"/>
      <c r="I35" s="350"/>
      <c r="J35" s="350"/>
      <c r="K35" s="351"/>
    </row>
  </sheetData>
  <sheetProtection selectLockedCells="1"/>
  <mergeCells count="4">
    <mergeCell ref="B8:F8"/>
    <mergeCell ref="A8:A9"/>
    <mergeCell ref="G8:J8"/>
    <mergeCell ref="K8:K9"/>
  </mergeCells>
  <dataValidations count="3">
    <dataValidation type="list" allowBlank="1" showInputMessage="1" showErrorMessage="1" sqref="H10:H19 C10:C19" xr:uid="{8E692033-FC3E-45B8-B458-DABC9A5986E8}">
      <formula1>ตำแหน่ง</formula1>
    </dataValidation>
    <dataValidation type="list" allowBlank="1" showInputMessage="1" showErrorMessage="1" sqref="D10:D19" xr:uid="{2240B6F8-9FDF-428A-90F2-D9A47FF88690}">
      <formula1>วิทย</formula1>
    </dataValidation>
    <dataValidation type="list" allowBlank="1" showInputMessage="1" showErrorMessage="1" sqref="I10:I19 E10:E19" xr:uid="{A1B23D06-F80C-4D4B-94E7-66AE9C03150E}">
      <formula1>อันระ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F29"/>
  <sheetViews>
    <sheetView zoomScale="80" zoomScaleNormal="80" zoomScaleSheetLayoutView="80" workbookViewId="0">
      <selection activeCell="E27" sqref="E27"/>
    </sheetView>
  </sheetViews>
  <sheetFormatPr defaultColWidth="8" defaultRowHeight="24.6" x14ac:dyDescent="0.7"/>
  <cols>
    <col min="1" max="1" width="5.69921875" style="9" customWidth="1"/>
    <col min="2" max="2" width="8.69921875" style="9" customWidth="1"/>
    <col min="3" max="3" width="35.69921875" style="9" customWidth="1"/>
    <col min="4" max="4" width="13.69921875" style="9" customWidth="1"/>
    <col min="5" max="5" width="10.69921875" style="9" customWidth="1"/>
    <col min="6" max="6" width="60.59765625" style="9" customWidth="1"/>
    <col min="7" max="16384" width="8" style="9"/>
  </cols>
  <sheetData>
    <row r="1" spans="1:6" s="4" customFormat="1" x14ac:dyDescent="0.7">
      <c r="F1" s="2" t="s">
        <v>53</v>
      </c>
    </row>
    <row r="2" spans="1:6" s="4" customFormat="1" x14ac:dyDescent="0.7"/>
    <row r="3" spans="1:6" x14ac:dyDescent="0.7">
      <c r="A3" s="8" t="s">
        <v>675</v>
      </c>
      <c r="B3" s="8"/>
      <c r="C3" s="8"/>
      <c r="D3" s="8"/>
      <c r="E3" s="8"/>
      <c r="F3" s="8"/>
    </row>
    <row r="4" spans="1:6" x14ac:dyDescent="0.7">
      <c r="A4" s="8" t="str">
        <f>สพฐ.คปร.2!A5</f>
        <v>สำนักงานเขตพื้นที่การศึกษา.....................................................</v>
      </c>
      <c r="B4" s="8"/>
      <c r="C4" s="8"/>
      <c r="D4" s="8"/>
      <c r="E4" s="8"/>
      <c r="F4" s="8"/>
    </row>
    <row r="5" spans="1:6" x14ac:dyDescent="0.7">
      <c r="A5" s="8" t="str">
        <f>สพฐ.คปร.2!A6</f>
        <v>ส่งพร้อมหนังสือสำนักงานเขตพื้นที่การศึกษา..................................................... ศธ ........../............... ลงวันที่ ............................</v>
      </c>
      <c r="B5" s="8"/>
      <c r="C5" s="8"/>
      <c r="D5" s="8"/>
      <c r="E5" s="8"/>
      <c r="F5" s="8"/>
    </row>
    <row r="7" spans="1:6" x14ac:dyDescent="0.7">
      <c r="A7" s="10" t="s">
        <v>17</v>
      </c>
      <c r="B7" s="10" t="s">
        <v>8</v>
      </c>
      <c r="C7" s="409" t="s">
        <v>49</v>
      </c>
      <c r="D7" s="409" t="s">
        <v>51</v>
      </c>
      <c r="E7" s="10" t="s">
        <v>14</v>
      </c>
      <c r="F7" s="409" t="s">
        <v>54</v>
      </c>
    </row>
    <row r="8" spans="1:6" x14ac:dyDescent="0.7">
      <c r="A8" s="11" t="s">
        <v>55</v>
      </c>
      <c r="B8" s="11" t="s">
        <v>56</v>
      </c>
      <c r="C8" s="410"/>
      <c r="D8" s="410"/>
      <c r="E8" s="11" t="s">
        <v>57</v>
      </c>
      <c r="F8" s="410"/>
    </row>
    <row r="9" spans="1:6" x14ac:dyDescent="0.7">
      <c r="A9" s="12"/>
      <c r="B9" s="12"/>
      <c r="C9" s="17"/>
      <c r="D9" s="13"/>
      <c r="E9" s="14"/>
      <c r="F9" s="15"/>
    </row>
    <row r="10" spans="1:6" x14ac:dyDescent="0.7">
      <c r="A10" s="16"/>
      <c r="B10" s="16"/>
      <c r="C10" s="17"/>
      <c r="D10" s="13"/>
      <c r="E10" s="18"/>
      <c r="F10" s="19"/>
    </row>
    <row r="11" spans="1:6" x14ac:dyDescent="0.7">
      <c r="A11" s="16"/>
      <c r="B11" s="16"/>
      <c r="C11" s="17"/>
      <c r="D11" s="13"/>
      <c r="E11" s="18"/>
      <c r="F11" s="19"/>
    </row>
    <row r="12" spans="1:6" x14ac:dyDescent="0.7">
      <c r="A12" s="16"/>
      <c r="B12" s="16"/>
      <c r="C12" s="17"/>
      <c r="D12" s="13"/>
      <c r="E12" s="18"/>
      <c r="F12" s="19"/>
    </row>
    <row r="13" spans="1:6" x14ac:dyDescent="0.7">
      <c r="A13" s="16"/>
      <c r="B13" s="16"/>
      <c r="C13" s="17"/>
      <c r="D13" s="13"/>
      <c r="E13" s="18"/>
      <c r="F13" s="19"/>
    </row>
    <row r="14" spans="1:6" x14ac:dyDescent="0.7">
      <c r="A14" s="16"/>
      <c r="B14" s="16"/>
      <c r="C14" s="17"/>
      <c r="D14" s="13"/>
      <c r="E14" s="18"/>
      <c r="F14" s="19"/>
    </row>
    <row r="15" spans="1:6" x14ac:dyDescent="0.7">
      <c r="A15" s="16"/>
      <c r="B15" s="16"/>
      <c r="C15" s="17"/>
      <c r="D15" s="13"/>
      <c r="E15" s="18"/>
      <c r="F15" s="19"/>
    </row>
    <row r="16" spans="1:6" x14ac:dyDescent="0.7">
      <c r="A16" s="16"/>
      <c r="B16" s="16"/>
      <c r="C16" s="17"/>
      <c r="D16" s="13"/>
      <c r="E16" s="18"/>
      <c r="F16" s="19"/>
    </row>
    <row r="17" spans="1:6" x14ac:dyDescent="0.7">
      <c r="A17" s="16"/>
      <c r="B17" s="16"/>
      <c r="C17" s="17"/>
      <c r="D17" s="13"/>
      <c r="E17" s="18"/>
      <c r="F17" s="19"/>
    </row>
    <row r="18" spans="1:6" x14ac:dyDescent="0.7">
      <c r="A18" s="145"/>
      <c r="B18" s="145"/>
      <c r="C18" s="144"/>
      <c r="D18" s="148"/>
      <c r="E18" s="146"/>
      <c r="F18" s="147"/>
    </row>
    <row r="19" spans="1:6" x14ac:dyDescent="0.7">
      <c r="C19" s="143"/>
      <c r="D19" s="143"/>
    </row>
    <row r="20" spans="1:6" x14ac:dyDescent="0.7">
      <c r="C20" s="143"/>
      <c r="D20" s="143"/>
      <c r="F20" s="20" t="s">
        <v>38</v>
      </c>
    </row>
    <row r="21" spans="1:6" x14ac:dyDescent="0.7">
      <c r="C21" s="143"/>
      <c r="D21" s="143"/>
      <c r="F21" s="21" t="str">
        <f>สพฐ.คปร.2!J22</f>
        <v>ลงชื่อ ........................................</v>
      </c>
    </row>
    <row r="22" spans="1:6" x14ac:dyDescent="0.7">
      <c r="F22" s="21" t="str">
        <f>สพฐ.คปร.2!J23</f>
        <v>(..............................................)</v>
      </c>
    </row>
    <row r="23" spans="1:6" x14ac:dyDescent="0.7">
      <c r="F23" s="108" t="str">
        <f>สพฐ.คปร.2!J24</f>
        <v>ตำแหน่ง ผอ.กลุ่มบริหารงานบุคคล</v>
      </c>
    </row>
    <row r="24" spans="1:6" x14ac:dyDescent="0.7">
      <c r="A24" s="22" t="s">
        <v>44</v>
      </c>
    </row>
    <row r="25" spans="1:6" x14ac:dyDescent="0.7">
      <c r="B25" s="9" t="s">
        <v>58</v>
      </c>
    </row>
    <row r="27" spans="1:6" x14ac:dyDescent="0.7">
      <c r="B27" s="33"/>
      <c r="C27" s="1" t="s">
        <v>0</v>
      </c>
    </row>
    <row r="28" spans="1:6" x14ac:dyDescent="0.7">
      <c r="B28" s="34"/>
      <c r="C28" s="1" t="s">
        <v>45</v>
      </c>
    </row>
    <row r="29" spans="1:6" x14ac:dyDescent="0.7">
      <c r="B29" s="35"/>
      <c r="C29" s="1" t="s">
        <v>46</v>
      </c>
    </row>
  </sheetData>
  <sheetProtection selectLockedCells="1"/>
  <mergeCells count="3">
    <mergeCell ref="D7:D8"/>
    <mergeCell ref="F7:F8"/>
    <mergeCell ref="C7:C8"/>
  </mergeCells>
  <dataValidations count="2">
    <dataValidation type="list" allowBlank="1" showInputMessage="1" showErrorMessage="1" sqref="C9:C17" xr:uid="{00000000-0002-0000-0300-000000000000}">
      <formula1>ชื่อตำแหน่ง</formula1>
    </dataValidation>
    <dataValidation type="list" allowBlank="1" showInputMessage="1" showErrorMessage="1" sqref="D9:D17" xr:uid="{00000000-0002-0000-0300-000001000000}">
      <formula1>ระอัน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&amp;R&amp;"TH SarabunPSK,ธรรมดา"สิ่งที่ส่งมาด้วย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A1:N51"/>
  <sheetViews>
    <sheetView zoomScale="70" zoomScaleNormal="70" zoomScaleSheetLayoutView="100" workbookViewId="0">
      <selection activeCell="A11" sqref="A11"/>
    </sheetView>
  </sheetViews>
  <sheetFormatPr defaultColWidth="9.09765625" defaultRowHeight="13.8" x14ac:dyDescent="0.25"/>
  <cols>
    <col min="1" max="1" width="15.69921875" customWidth="1"/>
    <col min="2" max="2" width="7.296875" bestFit="1" customWidth="1"/>
    <col min="3" max="3" width="16.69921875" customWidth="1"/>
    <col min="4" max="4" width="13.69921875" customWidth="1"/>
    <col min="5" max="5" width="8.69921875" customWidth="1"/>
    <col min="6" max="6" width="15.69921875" customWidth="1"/>
    <col min="7" max="7" width="20.69921875" customWidth="1"/>
    <col min="8" max="8" width="15.69921875" customWidth="1"/>
    <col min="9" max="9" width="12.69921875" customWidth="1"/>
    <col min="10" max="10" width="7.69921875" customWidth="1"/>
    <col min="11" max="11" width="16.69921875" customWidth="1"/>
    <col min="12" max="12" width="13.69921875" customWidth="1"/>
    <col min="13" max="13" width="8.69921875" style="138" customWidth="1"/>
  </cols>
  <sheetData>
    <row r="1" spans="1:14" ht="24.6" x14ac:dyDescent="0.7">
      <c r="D1" s="130"/>
      <c r="G1" s="128"/>
      <c r="H1" s="128"/>
      <c r="K1" s="172"/>
      <c r="L1" s="172"/>
      <c r="M1" s="172" t="s">
        <v>313</v>
      </c>
    </row>
    <row r="2" spans="1:14" ht="24.6" x14ac:dyDescent="0.7">
      <c r="D2" s="130"/>
      <c r="G2" s="128"/>
      <c r="H2" s="128"/>
      <c r="J2" s="172"/>
      <c r="K2" s="172"/>
      <c r="M2" s="172" t="s">
        <v>765</v>
      </c>
    </row>
    <row r="3" spans="1:14" ht="23.25" customHeight="1" x14ac:dyDescent="0.7">
      <c r="D3" s="130"/>
      <c r="G3" s="128"/>
      <c r="H3" s="128"/>
      <c r="J3" s="172"/>
      <c r="K3" s="172"/>
      <c r="L3" s="172"/>
      <c r="M3" s="128"/>
    </row>
    <row r="4" spans="1:14" ht="24.6" customHeight="1" x14ac:dyDescent="0.7">
      <c r="A4" s="197" t="s">
        <v>767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31"/>
    </row>
    <row r="5" spans="1:14" ht="24.6" customHeight="1" x14ac:dyDescent="0.7">
      <c r="A5" s="197" t="s">
        <v>681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31"/>
    </row>
    <row r="6" spans="1:14" ht="24.6" customHeight="1" x14ac:dyDescent="0.7">
      <c r="A6" s="197" t="str">
        <f>สพฐ.คปร.2!A5</f>
        <v>สำนักงานเขตพื้นที่การศึกษา.....................................................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31"/>
    </row>
    <row r="7" spans="1:14" ht="24.6" customHeight="1" x14ac:dyDescent="0.7">
      <c r="A7" s="197" t="str">
        <f>สพฐ.คปร.2!A6</f>
        <v>ส่งพร้อมหนังสือสำนักงานเขตพื้นที่การศึกษา..................................................... ศธ ........../............... ลงวันที่ ............................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31"/>
    </row>
    <row r="8" spans="1:14" ht="24.6" x14ac:dyDescent="0.7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31"/>
    </row>
    <row r="9" spans="1:14" s="133" customFormat="1" ht="28.5" customHeight="1" x14ac:dyDescent="0.25">
      <c r="A9" s="199" t="s">
        <v>702</v>
      </c>
      <c r="B9" s="200"/>
      <c r="C9" s="200"/>
      <c r="D9" s="200"/>
      <c r="E9" s="200"/>
      <c r="F9" s="199" t="s">
        <v>703</v>
      </c>
      <c r="G9" s="200"/>
      <c r="H9" s="200"/>
      <c r="I9" s="201"/>
      <c r="J9" s="202" t="s">
        <v>705</v>
      </c>
      <c r="K9" s="203"/>
      <c r="L9" s="203"/>
      <c r="M9" s="204"/>
    </row>
    <row r="10" spans="1:14" s="133" customFormat="1" ht="52.8" x14ac:dyDescent="0.25">
      <c r="A10" s="173" t="s">
        <v>679</v>
      </c>
      <c r="B10" s="173" t="s">
        <v>680</v>
      </c>
      <c r="C10" s="173" t="s">
        <v>49</v>
      </c>
      <c r="D10" s="173" t="s">
        <v>677</v>
      </c>
      <c r="E10" s="173" t="s">
        <v>678</v>
      </c>
      <c r="F10" s="173" t="s">
        <v>679</v>
      </c>
      <c r="G10" s="173" t="s">
        <v>49</v>
      </c>
      <c r="H10" s="173" t="s">
        <v>312</v>
      </c>
      <c r="I10" s="173" t="s">
        <v>704</v>
      </c>
      <c r="J10" s="173" t="s">
        <v>680</v>
      </c>
      <c r="K10" s="173" t="s">
        <v>49</v>
      </c>
      <c r="L10" s="173" t="s">
        <v>677</v>
      </c>
      <c r="M10" s="173" t="s">
        <v>678</v>
      </c>
    </row>
    <row r="11" spans="1:14" s="133" customFormat="1" ht="28.5" customHeight="1" x14ac:dyDescent="0.25">
      <c r="A11" s="212"/>
      <c r="B11" s="213"/>
      <c r="C11" s="216"/>
      <c r="D11" s="212"/>
      <c r="E11" s="214"/>
      <c r="F11" s="212"/>
      <c r="G11" s="215"/>
      <c r="H11" s="212"/>
      <c r="I11" s="220"/>
      <c r="J11" s="213"/>
      <c r="K11" s="216"/>
      <c r="L11" s="212"/>
      <c r="M11" s="214"/>
    </row>
    <row r="12" spans="1:14" s="133" customFormat="1" ht="28.5" customHeight="1" x14ac:dyDescent="0.25">
      <c r="A12" s="208"/>
      <c r="B12" s="168"/>
      <c r="C12" s="209"/>
      <c r="D12" s="208"/>
      <c r="E12" s="206"/>
      <c r="F12" s="208"/>
      <c r="G12" s="205"/>
      <c r="H12" s="208"/>
      <c r="I12" s="221"/>
      <c r="J12" s="168"/>
      <c r="K12" s="209"/>
      <c r="L12" s="208"/>
      <c r="M12" s="206"/>
    </row>
    <row r="13" spans="1:14" s="133" customFormat="1" ht="28.5" customHeight="1" x14ac:dyDescent="0.25">
      <c r="A13" s="208"/>
      <c r="B13" s="168"/>
      <c r="C13" s="209"/>
      <c r="D13" s="208"/>
      <c r="E13" s="206"/>
      <c r="F13" s="208"/>
      <c r="G13" s="205"/>
      <c r="H13" s="208"/>
      <c r="I13" s="221"/>
      <c r="J13" s="168"/>
      <c r="K13" s="209"/>
      <c r="L13" s="208"/>
      <c r="M13" s="206"/>
    </row>
    <row r="14" spans="1:14" s="133" customFormat="1" ht="28.5" customHeight="1" x14ac:dyDescent="0.25">
      <c r="A14" s="217"/>
      <c r="B14" s="145"/>
      <c r="C14" s="218"/>
      <c r="D14" s="217"/>
      <c r="E14" s="207"/>
      <c r="F14" s="217"/>
      <c r="G14" s="147"/>
      <c r="H14" s="217"/>
      <c r="I14" s="222"/>
      <c r="J14" s="145"/>
      <c r="K14" s="218"/>
      <c r="L14" s="217"/>
      <c r="M14" s="207"/>
    </row>
    <row r="15" spans="1:14" s="133" customFormat="1" ht="28.5" customHeight="1" x14ac:dyDescent="0.7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4" s="123" customFormat="1" ht="24.6" x14ac:dyDescent="0.7">
      <c r="J16" s="358" t="s">
        <v>38</v>
      </c>
      <c r="K16" s="359"/>
      <c r="L16" s="360"/>
    </row>
    <row r="17" spans="1:14" s="123" customFormat="1" ht="24.6" x14ac:dyDescent="0.7">
      <c r="J17" s="361" t="str">
        <f>สพฐ.คปร.2!J22</f>
        <v>ลงชื่อ ........................................</v>
      </c>
      <c r="K17" s="362"/>
      <c r="L17" s="363"/>
    </row>
    <row r="18" spans="1:14" s="123" customFormat="1" ht="24.6" x14ac:dyDescent="0.7">
      <c r="J18" s="361" t="str">
        <f>สพฐ.คปร.2!J23</f>
        <v>(..............................................)</v>
      </c>
      <c r="K18" s="362"/>
      <c r="L18" s="363"/>
    </row>
    <row r="19" spans="1:14" s="123" customFormat="1" ht="24.6" x14ac:dyDescent="0.7">
      <c r="J19" s="364" t="str">
        <f>สพฐ.คปร.2!J24</f>
        <v>ตำแหน่ง ผอ.กลุ่มบริหารงานบุคคล</v>
      </c>
      <c r="K19" s="365"/>
      <c r="L19" s="366"/>
    </row>
    <row r="20" spans="1:14" s="1" customFormat="1" ht="24.75" customHeight="1" x14ac:dyDescent="0.7">
      <c r="A20" s="323" t="s">
        <v>697</v>
      </c>
      <c r="B20" s="367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9"/>
    </row>
    <row r="21" spans="1:14" s="1" customFormat="1" ht="24.75" customHeight="1" x14ac:dyDescent="0.7">
      <c r="A21" s="370" t="s">
        <v>653</v>
      </c>
      <c r="B21" s="371" t="s">
        <v>696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372"/>
    </row>
    <row r="22" spans="1:14" s="1" customFormat="1" ht="24.75" customHeight="1" x14ac:dyDescent="0.7">
      <c r="A22" s="370" t="s">
        <v>654</v>
      </c>
      <c r="B22" s="371" t="s">
        <v>698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372"/>
    </row>
    <row r="23" spans="1:14" s="1" customFormat="1" ht="24.75" customHeight="1" x14ac:dyDescent="0.7">
      <c r="A23" s="370"/>
      <c r="B23" s="371" t="s">
        <v>785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372"/>
    </row>
    <row r="24" spans="1:14" s="1" customFormat="1" ht="24.75" customHeight="1" x14ac:dyDescent="0.7">
      <c r="A24" s="370"/>
      <c r="B24" s="371" t="s">
        <v>787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372"/>
    </row>
    <row r="25" spans="1:14" s="1" customFormat="1" ht="24.75" customHeight="1" x14ac:dyDescent="0.7">
      <c r="A25" s="370"/>
      <c r="B25" s="371" t="s">
        <v>786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372"/>
    </row>
    <row r="26" spans="1:14" s="1" customFormat="1" ht="24.75" customHeight="1" x14ac:dyDescent="0.7">
      <c r="A26" s="373"/>
      <c r="B26" s="374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2"/>
    </row>
    <row r="27" spans="1:14" s="1" customFormat="1" ht="24.75" customHeight="1" x14ac:dyDescent="0.7">
      <c r="A27" s="373"/>
      <c r="B27" s="371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40"/>
    </row>
    <row r="28" spans="1:14" s="1" customFormat="1" ht="24.75" customHeight="1" x14ac:dyDescent="0.7">
      <c r="A28" s="373"/>
      <c r="B28" s="371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40"/>
    </row>
    <row r="29" spans="1:14" s="130" customFormat="1" ht="24" customHeight="1" x14ac:dyDescent="0.7">
      <c r="A29" s="376"/>
      <c r="B29" s="371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40"/>
      <c r="N29" s="132"/>
    </row>
    <row r="30" spans="1:14" s="130" customFormat="1" ht="24" customHeight="1" x14ac:dyDescent="0.7">
      <c r="A30" s="376"/>
      <c r="B30" s="371"/>
      <c r="C30" s="334"/>
      <c r="D30" s="334"/>
      <c r="E30" s="334"/>
      <c r="F30" s="334"/>
      <c r="G30" s="334"/>
      <c r="H30" s="377"/>
      <c r="I30" s="334"/>
      <c r="J30" s="334"/>
      <c r="K30" s="334"/>
      <c r="L30" s="334"/>
      <c r="M30" s="378"/>
      <c r="N30" s="132"/>
    </row>
    <row r="31" spans="1:14" ht="24" customHeight="1" x14ac:dyDescent="0.7">
      <c r="A31" s="379"/>
      <c r="B31" s="140"/>
      <c r="C31" s="140"/>
      <c r="D31" s="140"/>
      <c r="E31" s="140"/>
      <c r="F31" s="140"/>
      <c r="G31" s="140"/>
      <c r="H31" s="141"/>
      <c r="I31" s="140"/>
      <c r="J31" s="140"/>
      <c r="K31" s="140"/>
      <c r="L31" s="140"/>
      <c r="M31" s="378"/>
      <c r="N31" s="132"/>
    </row>
    <row r="32" spans="1:14" ht="24" customHeight="1" x14ac:dyDescent="0.65">
      <c r="A32" s="379"/>
      <c r="B32" s="138"/>
      <c r="C32" s="138"/>
      <c r="D32" s="138"/>
      <c r="E32" s="138"/>
      <c r="F32" s="138"/>
      <c r="G32" s="141"/>
      <c r="H32" s="141"/>
      <c r="I32" s="138"/>
      <c r="J32" s="380"/>
      <c r="K32" s="380"/>
      <c r="L32" s="380"/>
      <c r="M32" s="378"/>
      <c r="N32" s="132"/>
    </row>
    <row r="33" spans="1:14" ht="24" customHeight="1" x14ac:dyDescent="0.65">
      <c r="A33" s="379"/>
      <c r="B33" s="138"/>
      <c r="C33" s="138"/>
      <c r="D33" s="138"/>
      <c r="E33" s="138"/>
      <c r="F33" s="138"/>
      <c r="G33" s="141"/>
      <c r="H33" s="141"/>
      <c r="I33" s="138"/>
      <c r="J33" s="380"/>
      <c r="K33" s="380"/>
      <c r="L33" s="380"/>
      <c r="M33" s="378"/>
      <c r="N33" s="132"/>
    </row>
    <row r="34" spans="1:14" ht="24" customHeight="1" x14ac:dyDescent="0.65">
      <c r="A34" s="379"/>
      <c r="B34" s="138"/>
      <c r="C34" s="138"/>
      <c r="D34" s="138"/>
      <c r="E34" s="138"/>
      <c r="F34" s="138"/>
      <c r="G34" s="141"/>
      <c r="H34" s="141"/>
      <c r="I34" s="138"/>
      <c r="J34" s="380"/>
      <c r="K34" s="380"/>
      <c r="L34" s="380"/>
      <c r="M34" s="378"/>
      <c r="N34" s="132"/>
    </row>
    <row r="35" spans="1:14" ht="24" customHeight="1" x14ac:dyDescent="0.65">
      <c r="A35" s="379"/>
      <c r="B35" s="138"/>
      <c r="C35" s="138"/>
      <c r="D35" s="138"/>
      <c r="E35" s="138"/>
      <c r="F35" s="138"/>
      <c r="G35" s="141"/>
      <c r="H35" s="141"/>
      <c r="I35" s="138"/>
      <c r="J35" s="380"/>
      <c r="K35" s="380"/>
      <c r="L35" s="380"/>
      <c r="M35" s="378"/>
      <c r="N35" s="132"/>
    </row>
    <row r="36" spans="1:14" ht="24" customHeight="1" x14ac:dyDescent="0.65">
      <c r="A36" s="379"/>
      <c r="B36" s="138"/>
      <c r="C36" s="138"/>
      <c r="D36" s="138"/>
      <c r="E36" s="138"/>
      <c r="F36" s="138"/>
      <c r="G36" s="141"/>
      <c r="H36" s="141"/>
      <c r="I36" s="138"/>
      <c r="J36" s="380"/>
      <c r="K36" s="380"/>
      <c r="L36" s="380"/>
      <c r="M36" s="378"/>
      <c r="N36" s="132"/>
    </row>
    <row r="37" spans="1:14" ht="24" customHeight="1" x14ac:dyDescent="0.65">
      <c r="A37" s="379"/>
      <c r="B37" s="138"/>
      <c r="C37" s="138"/>
      <c r="D37" s="138"/>
      <c r="E37" s="138"/>
      <c r="F37" s="138"/>
      <c r="G37" s="141"/>
      <c r="H37" s="141"/>
      <c r="I37" s="138"/>
      <c r="J37" s="380"/>
      <c r="K37" s="380"/>
      <c r="L37" s="380"/>
      <c r="M37" s="378"/>
      <c r="N37" s="132"/>
    </row>
    <row r="38" spans="1:14" ht="21" customHeight="1" x14ac:dyDescent="0.25">
      <c r="A38" s="379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381"/>
    </row>
    <row r="39" spans="1:14" ht="24" customHeight="1" x14ac:dyDescent="0.25">
      <c r="A39" s="379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381"/>
    </row>
    <row r="40" spans="1:14" ht="24" customHeight="1" x14ac:dyDescent="0.25">
      <c r="A40" s="379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381"/>
    </row>
    <row r="41" spans="1:14" ht="24" customHeight="1" x14ac:dyDescent="0.25">
      <c r="A41" s="379"/>
      <c r="B41" s="382"/>
      <c r="C41" s="382"/>
      <c r="D41" s="383"/>
      <c r="E41" s="383"/>
      <c r="F41" s="138"/>
      <c r="G41" s="138"/>
      <c r="H41" s="138"/>
      <c r="I41" s="383"/>
      <c r="J41" s="383"/>
      <c r="K41" s="383"/>
      <c r="L41" s="138"/>
      <c r="M41" s="381"/>
    </row>
    <row r="42" spans="1:14" ht="24" customHeight="1" x14ac:dyDescent="0.25">
      <c r="A42" s="379"/>
      <c r="B42" s="382"/>
      <c r="C42" s="382"/>
      <c r="D42" s="383"/>
      <c r="E42" s="383"/>
      <c r="F42" s="138"/>
      <c r="G42" s="138"/>
      <c r="H42" s="138"/>
      <c r="I42" s="383"/>
      <c r="J42" s="383"/>
      <c r="K42" s="383"/>
      <c r="L42" s="138"/>
      <c r="M42" s="381"/>
    </row>
    <row r="43" spans="1:14" s="1" customFormat="1" ht="24.75" customHeight="1" x14ac:dyDescent="0.7">
      <c r="A43" s="370" t="s">
        <v>655</v>
      </c>
      <c r="B43" s="371" t="s">
        <v>771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372"/>
    </row>
    <row r="44" spans="1:14" s="1" customFormat="1" ht="24.75" customHeight="1" x14ac:dyDescent="0.7">
      <c r="A44" s="370"/>
      <c r="B44" s="371" t="s">
        <v>773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372"/>
    </row>
    <row r="45" spans="1:14" s="1" customFormat="1" ht="24.75" customHeight="1" x14ac:dyDescent="0.7">
      <c r="A45" s="370"/>
      <c r="B45" s="371" t="s">
        <v>772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372"/>
    </row>
    <row r="46" spans="1:14" s="1" customFormat="1" ht="24.75" customHeight="1" x14ac:dyDescent="0.7">
      <c r="A46" s="370" t="s">
        <v>656</v>
      </c>
      <c r="B46" s="371" t="s">
        <v>701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372"/>
    </row>
    <row r="47" spans="1:14" ht="22.5" customHeight="1" x14ac:dyDescent="0.6">
      <c r="A47" s="379"/>
      <c r="B47" s="138"/>
      <c r="C47" s="138"/>
      <c r="D47" s="138"/>
      <c r="E47" s="138"/>
      <c r="F47" s="138"/>
      <c r="G47" s="138"/>
      <c r="H47" s="138"/>
      <c r="I47" s="138"/>
      <c r="J47" s="138"/>
      <c r="K47" s="384"/>
      <c r="L47" s="138"/>
      <c r="M47" s="381"/>
    </row>
    <row r="48" spans="1:14" ht="24.6" x14ac:dyDescent="0.7">
      <c r="A48" s="379"/>
      <c r="B48" s="33"/>
      <c r="C48" s="140" t="s">
        <v>0</v>
      </c>
      <c r="D48" s="138"/>
      <c r="E48" s="138"/>
      <c r="F48" s="138"/>
      <c r="G48" s="138"/>
      <c r="H48" s="138"/>
      <c r="I48" s="138"/>
      <c r="J48" s="138"/>
      <c r="K48" s="138"/>
      <c r="L48" s="138"/>
      <c r="M48" s="381"/>
    </row>
    <row r="49" spans="1:13" ht="24.6" x14ac:dyDescent="0.7">
      <c r="A49" s="379"/>
      <c r="B49" s="34"/>
      <c r="C49" s="140" t="s">
        <v>45</v>
      </c>
      <c r="D49" s="138"/>
      <c r="E49" s="138"/>
      <c r="F49" s="138"/>
      <c r="G49" s="138"/>
      <c r="H49" s="138"/>
      <c r="I49" s="138"/>
      <c r="J49" s="138"/>
      <c r="K49" s="138"/>
      <c r="L49" s="138"/>
      <c r="M49" s="381"/>
    </row>
    <row r="50" spans="1:13" ht="24.6" x14ac:dyDescent="0.7">
      <c r="A50" s="379"/>
      <c r="B50" s="35"/>
      <c r="C50" s="140" t="s">
        <v>46</v>
      </c>
      <c r="D50" s="138"/>
      <c r="E50" s="138"/>
      <c r="F50" s="138"/>
      <c r="G50" s="138"/>
      <c r="H50" s="138"/>
      <c r="I50" s="138"/>
      <c r="J50" s="138"/>
      <c r="K50" s="138"/>
      <c r="L50" s="138"/>
      <c r="M50" s="381"/>
    </row>
    <row r="51" spans="1:13" x14ac:dyDescent="0.25">
      <c r="A51" s="385"/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7"/>
    </row>
  </sheetData>
  <dataValidations count="5">
    <dataValidation type="list" allowBlank="1" showInputMessage="1" showErrorMessage="1" sqref="A11:A14 F11:F14" xr:uid="{B7A5C935-A4AD-4331-95A0-0A08D142BCE7}">
      <formula1>กลุ่มสพท</formula1>
    </dataValidation>
    <dataValidation type="list" allowBlank="1" showInputMessage="1" showErrorMessage="1" sqref="C11:C14 K11:K14" xr:uid="{C40755C4-114C-4255-9B8E-990B79FECEB7}">
      <formula1>ต38ค</formula1>
    </dataValidation>
    <dataValidation type="list" allowBlank="1" showInputMessage="1" showErrorMessage="1" sqref="D11:D14 L11:L14" xr:uid="{062E9DC5-DBC5-4A89-9B3D-0F9FFB215E97}">
      <formula1>ร38ค</formula1>
    </dataValidation>
    <dataValidation type="list" allowBlank="1" showInputMessage="1" showErrorMessage="1" sqref="H11:H14" xr:uid="{CAAF076B-DE00-433B-AF36-5DA94DE3C90E}">
      <formula1>กลุ่มพรก</formula1>
    </dataValidation>
    <dataValidation type="list" allowBlank="1" showInputMessage="1" showErrorMessage="1" sqref="I11:I14" xr:uid="{E4432346-1C19-4440-9B33-FF61DADE8AC3}">
      <formula1>ค่าตอบแทน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N36"/>
  <sheetViews>
    <sheetView zoomScale="80" zoomScaleNormal="80" workbookViewId="0">
      <selection activeCell="K11" sqref="K11"/>
    </sheetView>
  </sheetViews>
  <sheetFormatPr defaultColWidth="9.09765625" defaultRowHeight="24.6" x14ac:dyDescent="0.7"/>
  <cols>
    <col min="1" max="1" width="25.69921875" style="123" customWidth="1"/>
    <col min="2" max="2" width="18.69921875" style="123" customWidth="1"/>
    <col min="3" max="3" width="8.69921875" style="123" customWidth="1"/>
    <col min="4" max="7" width="6.09765625" style="123" customWidth="1"/>
    <col min="8" max="8" width="6.59765625" style="123" customWidth="1"/>
    <col min="9" max="9" width="9.796875" style="123" bestFit="1" customWidth="1"/>
    <col min="10" max="10" width="8.3984375" style="123" bestFit="1" customWidth="1"/>
    <col min="11" max="11" width="45.69921875" style="123" customWidth="1"/>
    <col min="12" max="16384" width="9.09765625" style="123"/>
  </cols>
  <sheetData>
    <row r="1" spans="1:14" ht="22.95" customHeight="1" x14ac:dyDescent="0.7">
      <c r="K1" s="172" t="s">
        <v>314</v>
      </c>
      <c r="L1" s="128"/>
    </row>
    <row r="2" spans="1:14" ht="22.95" customHeight="1" x14ac:dyDescent="0.7">
      <c r="J2" s="172"/>
      <c r="K2" s="172" t="s">
        <v>766</v>
      </c>
      <c r="L2" s="128"/>
    </row>
    <row r="3" spans="1:14" x14ac:dyDescent="0.7">
      <c r="J3" s="172"/>
      <c r="K3" s="172"/>
      <c r="L3" s="128"/>
    </row>
    <row r="4" spans="1:14" x14ac:dyDescent="0.7">
      <c r="A4" s="195" t="s">
        <v>769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4" x14ac:dyDescent="0.7">
      <c r="A5" s="195" t="s">
        <v>770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4" x14ac:dyDescent="0.7">
      <c r="A6" s="197" t="str">
        <f>สพฐ.คปร.2!A5</f>
        <v>สำนักงานเขตพื้นที่การศึกษา.....................................................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29"/>
      <c r="M6" s="129"/>
      <c r="N6" s="129"/>
    </row>
    <row r="7" spans="1:14" x14ac:dyDescent="0.7">
      <c r="A7" s="198" t="str">
        <f>สพฐ.คปร.2!A6</f>
        <v>ส่งพร้อมหนังสือสำนักงานเขตพื้นที่การศึกษา..................................................... ศธ ........../............... ลงวันที่ ............................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28"/>
      <c r="M7" s="128"/>
      <c r="N7" s="128"/>
    </row>
    <row r="9" spans="1:14" x14ac:dyDescent="0.7">
      <c r="A9" s="413" t="s">
        <v>309</v>
      </c>
      <c r="B9" s="413" t="s">
        <v>302</v>
      </c>
      <c r="C9" s="413"/>
      <c r="D9" s="415" t="s">
        <v>303</v>
      </c>
      <c r="E9" s="416"/>
      <c r="F9" s="416"/>
      <c r="G9" s="416"/>
      <c r="H9" s="417"/>
      <c r="I9" s="411" t="s">
        <v>683</v>
      </c>
      <c r="J9" s="419" t="s">
        <v>684</v>
      </c>
      <c r="K9" s="411" t="s">
        <v>706</v>
      </c>
    </row>
    <row r="10" spans="1:14" ht="42" x14ac:dyDescent="0.7">
      <c r="A10" s="414"/>
      <c r="B10" s="124" t="s">
        <v>49</v>
      </c>
      <c r="C10" s="167" t="s">
        <v>682</v>
      </c>
      <c r="D10" s="167" t="s">
        <v>304</v>
      </c>
      <c r="E10" s="167" t="s">
        <v>305</v>
      </c>
      <c r="F10" s="167" t="s">
        <v>306</v>
      </c>
      <c r="G10" s="167" t="s">
        <v>307</v>
      </c>
      <c r="H10" s="167" t="s">
        <v>308</v>
      </c>
      <c r="I10" s="418"/>
      <c r="J10" s="420"/>
      <c r="K10" s="412"/>
    </row>
    <row r="11" spans="1:14" ht="196.2" customHeight="1" x14ac:dyDescent="0.7">
      <c r="A11" s="308" t="str">
        <f>A6</f>
        <v>สำนักงานเขตพื้นที่การศึกษา.....................................................</v>
      </c>
      <c r="B11" s="256" t="str">
        <f>IF('สพฐ.คปร.4(1)'!G11="","",'สพฐ.คปร.4(1)'!G11)</f>
        <v/>
      </c>
      <c r="C11" s="257" t="str">
        <f>IF(B11="","",COUNTA(B11))</f>
        <v/>
      </c>
      <c r="D11" s="257">
        <f>COUNTIF('สพฐ.คปร.4(1)'!$H$11:$H$14,'สพฐ.คปร.4(2)'!D$10)</f>
        <v>0</v>
      </c>
      <c r="E11" s="257">
        <f>COUNTIF('สพฐ.คปร.4(1)'!$H$11:$H$14,'สพฐ.คปร.4(2)'!E$10)</f>
        <v>0</v>
      </c>
      <c r="F11" s="257">
        <f>COUNTIF('สพฐ.คปร.4(1)'!$H$11:$H$14,'สพฐ.คปร.4(2)'!F$10)</f>
        <v>0</v>
      </c>
      <c r="G11" s="257">
        <f>COUNTIF('สพฐ.คปร.4(1)'!$H$11:$H$14,'สพฐ.คปร.4(2)'!G$10)</f>
        <v>0</v>
      </c>
      <c r="H11" s="257">
        <f>SUM(D11:G11)</f>
        <v>0</v>
      </c>
      <c r="I11" s="258" t="str">
        <f>IF('สพฐ.คปร.4(1)'!I11="","",'สพฐ.คปร.4(1)'!I11)</f>
        <v/>
      </c>
      <c r="J11" s="258" t="str">
        <f>IF(I11="","",I11*H11)</f>
        <v/>
      </c>
      <c r="K11" s="307"/>
    </row>
    <row r="12" spans="1:14" x14ac:dyDescent="0.7">
      <c r="A12" s="125" t="s">
        <v>22</v>
      </c>
      <c r="B12" s="235"/>
      <c r="C12" s="126">
        <f t="shared" ref="C12:J12" si="0">SUM(C11:C11)</f>
        <v>0</v>
      </c>
      <c r="D12" s="126">
        <f t="shared" si="0"/>
        <v>0</v>
      </c>
      <c r="E12" s="126">
        <f t="shared" si="0"/>
        <v>0</v>
      </c>
      <c r="F12" s="126">
        <f t="shared" si="0"/>
        <v>0</v>
      </c>
      <c r="G12" s="126">
        <f t="shared" si="0"/>
        <v>0</v>
      </c>
      <c r="H12" s="126">
        <f t="shared" si="0"/>
        <v>0</v>
      </c>
      <c r="I12" s="126">
        <f t="shared" si="0"/>
        <v>0</v>
      </c>
      <c r="J12" s="126">
        <f t="shared" si="0"/>
        <v>0</v>
      </c>
      <c r="K12" s="236"/>
    </row>
    <row r="14" spans="1:14" x14ac:dyDescent="0.7">
      <c r="K14" s="226" t="s">
        <v>38</v>
      </c>
    </row>
    <row r="15" spans="1:14" x14ac:dyDescent="0.7">
      <c r="K15" s="237" t="str">
        <f>สพฐ.คปร.1!L44</f>
        <v>ลงชื่อ ........................................</v>
      </c>
    </row>
    <row r="16" spans="1:14" x14ac:dyDescent="0.7">
      <c r="K16" s="237" t="str">
        <f>สพฐ.คปร.1!L45</f>
        <v>(..............................................)</v>
      </c>
    </row>
    <row r="17" spans="1:11" x14ac:dyDescent="0.7">
      <c r="K17" s="238" t="str">
        <f>สพฐ.คปร.1!L46</f>
        <v>ตำแหน่ง ผอ.กลุ่มบริหารงานบุคคล</v>
      </c>
    </row>
    <row r="19" spans="1:11" x14ac:dyDescent="0.7">
      <c r="A19" s="388" t="s">
        <v>707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90"/>
    </row>
    <row r="20" spans="1:11" x14ac:dyDescent="0.7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3"/>
    </row>
    <row r="21" spans="1:11" x14ac:dyDescent="0.7">
      <c r="A21" s="391"/>
      <c r="B21" s="392"/>
      <c r="C21" s="392"/>
      <c r="D21" s="392"/>
      <c r="E21" s="392"/>
      <c r="F21" s="392"/>
      <c r="G21" s="392"/>
      <c r="H21" s="392"/>
      <c r="I21" s="392"/>
      <c r="J21" s="392"/>
      <c r="K21" s="393"/>
    </row>
    <row r="22" spans="1:11" x14ac:dyDescent="0.7">
      <c r="A22" s="391"/>
      <c r="B22" s="392"/>
      <c r="C22" s="392"/>
      <c r="D22" s="392"/>
      <c r="E22" s="392"/>
      <c r="F22" s="392"/>
      <c r="G22" s="392"/>
      <c r="H22" s="392"/>
      <c r="I22" s="392"/>
      <c r="J22" s="392"/>
      <c r="K22" s="393"/>
    </row>
    <row r="23" spans="1:11" x14ac:dyDescent="0.7">
      <c r="A23" s="391"/>
      <c r="B23" s="392"/>
      <c r="C23" s="392"/>
      <c r="D23" s="392"/>
      <c r="E23" s="392"/>
      <c r="F23" s="392"/>
      <c r="G23" s="392"/>
      <c r="H23" s="392"/>
      <c r="I23" s="392"/>
      <c r="J23" s="392"/>
      <c r="K23" s="393"/>
    </row>
    <row r="24" spans="1:11" x14ac:dyDescent="0.7">
      <c r="A24" s="391"/>
      <c r="B24" s="392"/>
      <c r="C24" s="392"/>
      <c r="D24" s="392"/>
      <c r="E24" s="392"/>
      <c r="F24" s="392"/>
      <c r="G24" s="392"/>
      <c r="H24" s="392"/>
      <c r="I24" s="392"/>
      <c r="J24" s="392"/>
      <c r="K24" s="393"/>
    </row>
    <row r="25" spans="1:11" x14ac:dyDescent="0.7">
      <c r="A25" s="391"/>
      <c r="B25" s="392"/>
      <c r="C25" s="392"/>
      <c r="D25" s="392"/>
      <c r="E25" s="392"/>
      <c r="F25" s="392"/>
      <c r="G25" s="392"/>
      <c r="H25" s="392"/>
      <c r="I25" s="392"/>
      <c r="J25" s="392"/>
      <c r="K25" s="393"/>
    </row>
    <row r="26" spans="1:11" x14ac:dyDescent="0.7">
      <c r="A26" s="391"/>
      <c r="B26" s="392"/>
      <c r="C26" s="392"/>
      <c r="D26" s="392"/>
      <c r="E26" s="392"/>
      <c r="F26" s="392"/>
      <c r="G26" s="392"/>
      <c r="H26" s="392"/>
      <c r="I26" s="392"/>
      <c r="J26" s="392"/>
      <c r="K26" s="393"/>
    </row>
    <row r="27" spans="1:11" x14ac:dyDescent="0.7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1:11" x14ac:dyDescent="0.7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3"/>
    </row>
    <row r="29" spans="1:11" x14ac:dyDescent="0.7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x14ac:dyDescent="0.7">
      <c r="A30" s="391"/>
      <c r="B30" s="392"/>
      <c r="C30" s="392"/>
      <c r="D30" s="392"/>
      <c r="E30" s="392"/>
      <c r="F30" s="392"/>
      <c r="G30" s="392"/>
      <c r="H30" s="392"/>
      <c r="I30" s="392"/>
      <c r="J30" s="392"/>
      <c r="K30" s="393"/>
    </row>
    <row r="31" spans="1:11" x14ac:dyDescent="0.7">
      <c r="A31" s="391"/>
      <c r="B31" s="392"/>
      <c r="C31" s="392"/>
      <c r="D31" s="392"/>
      <c r="E31" s="392"/>
      <c r="F31" s="392"/>
      <c r="G31" s="392"/>
      <c r="H31" s="392"/>
      <c r="I31" s="392"/>
      <c r="J31" s="392"/>
      <c r="K31" s="393"/>
    </row>
    <row r="32" spans="1:11" x14ac:dyDescent="0.7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3"/>
    </row>
    <row r="33" spans="1:11" x14ac:dyDescent="0.7">
      <c r="A33" s="391"/>
      <c r="B33" s="392"/>
      <c r="C33" s="392"/>
      <c r="D33" s="392"/>
      <c r="E33" s="392"/>
      <c r="F33" s="392"/>
      <c r="G33" s="392"/>
      <c r="H33" s="392"/>
      <c r="I33" s="392"/>
      <c r="J33" s="392"/>
      <c r="K33" s="393"/>
    </row>
    <row r="34" spans="1:11" x14ac:dyDescent="0.7">
      <c r="A34" s="391"/>
      <c r="B34" s="392"/>
      <c r="C34" s="392"/>
      <c r="D34" s="392"/>
      <c r="E34" s="392"/>
      <c r="F34" s="392"/>
      <c r="G34" s="392"/>
      <c r="H34" s="392"/>
      <c r="I34" s="392"/>
      <c r="J34" s="392"/>
      <c r="K34" s="393"/>
    </row>
    <row r="35" spans="1:11" x14ac:dyDescent="0.7">
      <c r="A35" s="391"/>
      <c r="B35" s="392"/>
      <c r="C35" s="392"/>
      <c r="D35" s="392"/>
      <c r="E35" s="392"/>
      <c r="F35" s="392"/>
      <c r="G35" s="392"/>
      <c r="H35" s="392"/>
      <c r="I35" s="392"/>
      <c r="J35" s="392"/>
      <c r="K35" s="393"/>
    </row>
    <row r="36" spans="1:11" x14ac:dyDescent="0.7">
      <c r="A36" s="394"/>
      <c r="B36" s="395"/>
      <c r="C36" s="395"/>
      <c r="D36" s="395"/>
      <c r="E36" s="395"/>
      <c r="F36" s="395"/>
      <c r="G36" s="395"/>
      <c r="H36" s="395"/>
      <c r="I36" s="395"/>
      <c r="J36" s="395"/>
      <c r="K36" s="396"/>
    </row>
  </sheetData>
  <mergeCells count="6">
    <mergeCell ref="K9:K10"/>
    <mergeCell ref="A9:A10"/>
    <mergeCell ref="B9:C9"/>
    <mergeCell ref="D9:H9"/>
    <mergeCell ref="I9:I10"/>
    <mergeCell ref="J9:J1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&amp;R&amp;"TH SarabunPSK,ธรรมดา"สิ่งที่ส่งมาด้วย 2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5720-2504-4F93-BF01-22F3C1724406}">
  <dimension ref="A1:U58"/>
  <sheetViews>
    <sheetView zoomScale="90" zoomScaleNormal="90" zoomScaleSheetLayoutView="90" workbookViewId="0">
      <selection activeCell="F5" sqref="F5:J5"/>
    </sheetView>
  </sheetViews>
  <sheetFormatPr defaultColWidth="9" defaultRowHeight="24.6" x14ac:dyDescent="0.7"/>
  <cols>
    <col min="1" max="1" width="2.59765625" style="1" customWidth="1"/>
    <col min="2" max="2" width="4.19921875" style="1" customWidth="1"/>
    <col min="3" max="3" width="3.59765625" style="1" customWidth="1"/>
    <col min="4" max="4" width="26.59765625" style="1" customWidth="1"/>
    <col min="5" max="5" width="15.69921875" style="1" customWidth="1"/>
    <col min="6" max="6" width="10.69921875" style="1" customWidth="1"/>
    <col min="7" max="7" width="5.69921875" style="1" customWidth="1"/>
    <col min="8" max="8" width="6.69921875" style="1" customWidth="1"/>
    <col min="9" max="9" width="7.59765625" style="1" customWidth="1"/>
    <col min="10" max="10" width="6.69921875" style="1" customWidth="1"/>
    <col min="11" max="11" width="5.69921875" style="1" customWidth="1"/>
    <col min="12" max="13" width="6.69921875" style="1" customWidth="1"/>
    <col min="14" max="14" width="8.69921875" style="1" customWidth="1"/>
    <col min="15" max="15" width="1.59765625" style="1" customWidth="1"/>
    <col min="16" max="16384" width="9" style="1"/>
  </cols>
  <sheetData>
    <row r="1" spans="1:21" ht="22.05" customHeight="1" x14ac:dyDescent="0.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 t="s">
        <v>3</v>
      </c>
    </row>
    <row r="2" spans="1:21" ht="22.05" customHeight="1" x14ac:dyDescent="0.7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 t="s">
        <v>708</v>
      </c>
    </row>
    <row r="3" spans="1:21" ht="7.2" customHeight="1" x14ac:dyDescent="0.7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21" ht="27" x14ac:dyDescent="0.7">
      <c r="A4" s="39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191"/>
      <c r="L4" s="40"/>
      <c r="M4" s="40"/>
      <c r="N4" s="40"/>
      <c r="O4" s="41"/>
    </row>
    <row r="5" spans="1:21" ht="27" x14ac:dyDescent="0.7">
      <c r="A5" s="42"/>
      <c r="B5" s="43"/>
      <c r="C5" s="43"/>
      <c r="D5" s="43"/>
      <c r="E5" s="44" t="s">
        <v>5</v>
      </c>
      <c r="F5" s="421" t="s">
        <v>722</v>
      </c>
      <c r="G5" s="422"/>
      <c r="H5" s="422"/>
      <c r="I5" s="422"/>
      <c r="J5" s="422"/>
      <c r="K5" s="192"/>
      <c r="L5" s="43"/>
      <c r="M5" s="43"/>
      <c r="N5" s="43"/>
      <c r="O5" s="45"/>
      <c r="Q5" s="210"/>
      <c r="R5" s="210"/>
      <c r="S5" s="210"/>
      <c r="T5" s="210"/>
      <c r="U5" s="210"/>
    </row>
    <row r="6" spans="1:21" ht="22.05" customHeight="1" x14ac:dyDescent="0.7">
      <c r="A6" s="46"/>
      <c r="B6" s="47"/>
      <c r="C6" s="47"/>
      <c r="D6" s="47"/>
      <c r="E6" s="174"/>
      <c r="F6" s="47"/>
      <c r="G6" s="175"/>
      <c r="H6" s="49" t="s">
        <v>723</v>
      </c>
      <c r="I6" s="251">
        <v>999</v>
      </c>
      <c r="J6" s="117" t="s">
        <v>724</v>
      </c>
      <c r="K6" s="117"/>
      <c r="L6" s="176"/>
      <c r="M6" s="189"/>
      <c r="N6" s="190"/>
      <c r="O6" s="50"/>
    </row>
    <row r="7" spans="1:21" ht="10.050000000000001" customHeight="1" x14ac:dyDescent="0.7">
      <c r="A7" s="51"/>
      <c r="B7" s="52"/>
      <c r="C7" s="52"/>
      <c r="D7" s="52"/>
      <c r="E7" s="52"/>
      <c r="F7" s="52"/>
      <c r="G7" s="37"/>
      <c r="H7" s="38"/>
      <c r="I7" s="38"/>
      <c r="J7" s="38"/>
      <c r="K7" s="38"/>
      <c r="L7" s="53"/>
      <c r="M7" s="53"/>
      <c r="N7" s="54"/>
      <c r="O7" s="54"/>
    </row>
    <row r="8" spans="1:21" ht="22.05" customHeight="1" x14ac:dyDescent="0.7">
      <c r="A8" s="55" t="s">
        <v>7</v>
      </c>
      <c r="B8" s="52" t="s">
        <v>712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21" x14ac:dyDescent="0.7">
      <c r="A9" s="56"/>
      <c r="B9" s="109"/>
      <c r="C9" s="57" t="s">
        <v>324</v>
      </c>
      <c r="D9" s="100" t="s">
        <v>59</v>
      </c>
      <c r="E9" s="58"/>
      <c r="F9" s="59" t="s">
        <v>8</v>
      </c>
      <c r="G9" s="102" t="s">
        <v>60</v>
      </c>
      <c r="H9" s="60"/>
      <c r="I9" s="60"/>
      <c r="J9" s="60"/>
      <c r="K9" s="60"/>
      <c r="L9" s="60"/>
      <c r="M9" s="60"/>
      <c r="N9" s="61"/>
      <c r="O9" s="37"/>
    </row>
    <row r="10" spans="1:21" x14ac:dyDescent="0.7">
      <c r="A10" s="56"/>
      <c r="B10" s="62"/>
      <c r="C10" s="63" t="s">
        <v>9</v>
      </c>
      <c r="D10" s="101" t="s">
        <v>61</v>
      </c>
      <c r="E10" s="65"/>
      <c r="F10" s="64" t="s">
        <v>10</v>
      </c>
      <c r="G10" s="106" t="s">
        <v>714</v>
      </c>
      <c r="H10" s="65"/>
      <c r="I10" s="65"/>
      <c r="J10" s="67" t="s">
        <v>11</v>
      </c>
      <c r="K10" s="105" t="s">
        <v>713</v>
      </c>
      <c r="L10" s="65"/>
      <c r="M10" s="65"/>
      <c r="N10" s="66"/>
      <c r="O10" s="37"/>
    </row>
    <row r="11" spans="1:21" ht="8.1" customHeight="1" x14ac:dyDescent="0.7">
      <c r="A11" s="56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37"/>
    </row>
    <row r="12" spans="1:21" ht="10.050000000000001" customHeight="1" x14ac:dyDescent="0.7">
      <c r="A12" s="56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21" ht="22.05" customHeight="1" x14ac:dyDescent="0.7">
      <c r="A13" s="55" t="s">
        <v>12</v>
      </c>
      <c r="B13" s="52" t="s">
        <v>286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21" ht="22.05" customHeight="1" x14ac:dyDescent="0.7">
      <c r="A14" s="56"/>
      <c r="B14" s="110">
        <v>2.1</v>
      </c>
      <c r="C14" s="56" t="s">
        <v>316</v>
      </c>
      <c r="D14" s="56"/>
      <c r="E14" s="56"/>
      <c r="F14" s="56"/>
      <c r="G14" s="56"/>
      <c r="H14" s="56"/>
      <c r="I14" s="56"/>
      <c r="J14" s="56"/>
      <c r="K14" s="56"/>
      <c r="L14" s="56" t="s">
        <v>13</v>
      </c>
      <c r="M14" s="111">
        <f>SUM(H41,J41)</f>
        <v>6</v>
      </c>
      <c r="N14" s="56" t="s">
        <v>14</v>
      </c>
      <c r="O14" s="37"/>
    </row>
    <row r="15" spans="1:21" ht="22.05" customHeight="1" x14ac:dyDescent="0.7">
      <c r="A15" s="56"/>
      <c r="B15" s="110">
        <v>2.2000000000000002</v>
      </c>
      <c r="C15" s="56" t="s">
        <v>325</v>
      </c>
      <c r="D15" s="56"/>
      <c r="E15" s="56"/>
      <c r="F15" s="56"/>
      <c r="G15" s="56"/>
      <c r="H15" s="56"/>
      <c r="I15" s="56"/>
      <c r="J15" s="56"/>
      <c r="K15" s="56"/>
      <c r="L15" s="56" t="s">
        <v>13</v>
      </c>
      <c r="M15" s="112">
        <v>4</v>
      </c>
      <c r="N15" s="56" t="s">
        <v>14</v>
      </c>
      <c r="O15" s="37"/>
    </row>
    <row r="16" spans="1:21" ht="10.050000000000001" customHeight="1" x14ac:dyDescent="0.7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37"/>
    </row>
    <row r="17" spans="1:18" ht="22.05" customHeight="1" thickBot="1" x14ac:dyDescent="0.75">
      <c r="A17" s="55" t="s">
        <v>15</v>
      </c>
      <c r="B17" s="166" t="s">
        <v>326</v>
      </c>
      <c r="C17" s="56"/>
      <c r="D17" s="165"/>
      <c r="E17" s="165"/>
      <c r="F17" s="56"/>
      <c r="G17" s="56"/>
      <c r="H17" s="56"/>
      <c r="I17" s="56"/>
      <c r="J17" s="56"/>
      <c r="K17" s="56"/>
      <c r="L17" s="56"/>
      <c r="M17" s="56"/>
      <c r="N17" s="56"/>
      <c r="O17" s="37"/>
    </row>
    <row r="18" spans="1:18" ht="22.95" customHeight="1" x14ac:dyDescent="0.7">
      <c r="A18" s="37"/>
      <c r="B18" s="283"/>
      <c r="C18" s="284"/>
      <c r="D18" s="285"/>
      <c r="E18" s="286"/>
      <c r="F18" s="287" t="s">
        <v>16</v>
      </c>
      <c r="G18" s="284" t="s">
        <v>641</v>
      </c>
      <c r="H18" s="285"/>
      <c r="I18" s="286"/>
      <c r="J18" s="284" t="s">
        <v>922</v>
      </c>
      <c r="K18" s="285"/>
      <c r="L18" s="287" t="s">
        <v>13</v>
      </c>
      <c r="M18" s="287" t="s">
        <v>20</v>
      </c>
      <c r="N18" s="288" t="s">
        <v>652</v>
      </c>
      <c r="O18" s="37"/>
    </row>
    <row r="19" spans="1:18" ht="22.95" customHeight="1" x14ac:dyDescent="0.7">
      <c r="A19" s="37"/>
      <c r="B19" s="289" t="s">
        <v>17</v>
      </c>
      <c r="C19" s="73" t="s">
        <v>18</v>
      </c>
      <c r="D19" s="74"/>
      <c r="E19" s="75"/>
      <c r="F19" s="121" t="s">
        <v>327</v>
      </c>
      <c r="G19" s="122" t="s">
        <v>648</v>
      </c>
      <c r="H19" s="170" t="s">
        <v>649</v>
      </c>
      <c r="I19" s="122" t="s">
        <v>329</v>
      </c>
      <c r="J19" s="122" t="s">
        <v>650</v>
      </c>
      <c r="K19" s="170" t="s">
        <v>651</v>
      </c>
      <c r="L19" s="72" t="s">
        <v>19</v>
      </c>
      <c r="M19" s="79" t="s">
        <v>24</v>
      </c>
      <c r="N19" s="290" t="s">
        <v>658</v>
      </c>
      <c r="O19" s="37"/>
    </row>
    <row r="20" spans="1:18" ht="22.05" customHeight="1" x14ac:dyDescent="0.7">
      <c r="A20" s="37"/>
      <c r="B20" s="291" t="s">
        <v>21</v>
      </c>
      <c r="C20" s="76"/>
      <c r="D20" s="77"/>
      <c r="E20" s="78"/>
      <c r="F20" s="80" t="s">
        <v>62</v>
      </c>
      <c r="G20" s="171" t="s">
        <v>287</v>
      </c>
      <c r="H20" s="171" t="s">
        <v>642</v>
      </c>
      <c r="I20" s="171" t="s">
        <v>288</v>
      </c>
      <c r="J20" s="171" t="s">
        <v>643</v>
      </c>
      <c r="K20" s="171" t="s">
        <v>644</v>
      </c>
      <c r="L20" s="171" t="s">
        <v>23</v>
      </c>
      <c r="M20" s="81" t="s">
        <v>330</v>
      </c>
      <c r="N20" s="292" t="s">
        <v>311</v>
      </c>
      <c r="O20" s="37"/>
    </row>
    <row r="21" spans="1:18" ht="22.05" customHeight="1" x14ac:dyDescent="0.7">
      <c r="A21" s="37"/>
      <c r="B21" s="293" t="s">
        <v>661</v>
      </c>
      <c r="C21" s="82" t="s">
        <v>25</v>
      </c>
      <c r="D21" s="83"/>
      <c r="E21" s="84"/>
      <c r="F21" s="185"/>
      <c r="G21" s="186"/>
      <c r="H21" s="186"/>
      <c r="I21" s="186"/>
      <c r="J21" s="187"/>
      <c r="K21" s="187"/>
      <c r="L21" s="188"/>
      <c r="M21" s="185"/>
      <c r="N21" s="294"/>
      <c r="O21" s="37"/>
    </row>
    <row r="22" spans="1:18" ht="22.05" customHeight="1" x14ac:dyDescent="0.7">
      <c r="A22" s="37"/>
      <c r="B22" s="295"/>
      <c r="C22" s="193" t="s">
        <v>663</v>
      </c>
      <c r="D22" s="85" t="s">
        <v>26</v>
      </c>
      <c r="E22" s="86"/>
      <c r="F22" s="104">
        <v>1</v>
      </c>
      <c r="G22" s="103"/>
      <c r="H22" s="103">
        <v>1</v>
      </c>
      <c r="I22" s="87">
        <f>SUM(G22:H22)</f>
        <v>1</v>
      </c>
      <c r="J22" s="103"/>
      <c r="K22" s="103"/>
      <c r="L22" s="87">
        <f>SUM(I22:K22)</f>
        <v>1</v>
      </c>
      <c r="M22" s="88"/>
      <c r="N22" s="296"/>
      <c r="O22" s="37"/>
    </row>
    <row r="23" spans="1:18" ht="22.05" customHeight="1" x14ac:dyDescent="0.7">
      <c r="A23" s="37"/>
      <c r="B23" s="295"/>
      <c r="C23" s="193" t="s">
        <v>664</v>
      </c>
      <c r="D23" s="113" t="s">
        <v>27</v>
      </c>
      <c r="E23" s="86"/>
      <c r="F23" s="104">
        <v>3</v>
      </c>
      <c r="G23" s="103">
        <v>2</v>
      </c>
      <c r="H23" s="103">
        <v>1</v>
      </c>
      <c r="I23" s="87">
        <f>SUM(G23:H23)</f>
        <v>3</v>
      </c>
      <c r="J23" s="103"/>
      <c r="K23" s="103"/>
      <c r="L23" s="87">
        <f t="shared" ref="L23:L24" si="0">SUM(I23:K23)</f>
        <v>3</v>
      </c>
      <c r="M23" s="87">
        <f>IFERROR(IF(F23&gt;0,(L23-F23),"-"),"-")</f>
        <v>0</v>
      </c>
      <c r="N23" s="296"/>
      <c r="O23" s="37"/>
    </row>
    <row r="24" spans="1:18" ht="22.05" customHeight="1" x14ac:dyDescent="0.7">
      <c r="A24" s="37"/>
      <c r="B24" s="295"/>
      <c r="C24" s="193" t="s">
        <v>665</v>
      </c>
      <c r="D24" s="177" t="s">
        <v>67</v>
      </c>
      <c r="E24" s="86"/>
      <c r="F24" s="88"/>
      <c r="G24" s="103">
        <v>2</v>
      </c>
      <c r="H24" s="103">
        <v>1</v>
      </c>
      <c r="I24" s="87">
        <f t="shared" ref="I24:I40" si="1">SUM(G24:H24)</f>
        <v>3</v>
      </c>
      <c r="J24" s="103"/>
      <c r="K24" s="103"/>
      <c r="L24" s="87">
        <f t="shared" si="0"/>
        <v>3</v>
      </c>
      <c r="M24" s="88"/>
      <c r="N24" s="296"/>
      <c r="O24" s="37"/>
    </row>
    <row r="25" spans="1:18" ht="22.05" customHeight="1" x14ac:dyDescent="0.7">
      <c r="A25" s="37"/>
      <c r="B25" s="320"/>
      <c r="C25" s="315" t="s">
        <v>666</v>
      </c>
      <c r="D25" s="316" t="s">
        <v>28</v>
      </c>
      <c r="E25" s="279"/>
      <c r="F25" s="317"/>
      <c r="G25" s="281"/>
      <c r="H25" s="281"/>
      <c r="I25" s="282">
        <f t="shared" si="1"/>
        <v>0</v>
      </c>
      <c r="J25" s="281"/>
      <c r="K25" s="281"/>
      <c r="L25" s="282">
        <f>SUM(I25:K25)</f>
        <v>0</v>
      </c>
      <c r="M25" s="317"/>
      <c r="N25" s="318"/>
      <c r="O25" s="37"/>
    </row>
    <row r="26" spans="1:18" ht="22.05" customHeight="1" x14ac:dyDescent="0.7">
      <c r="A26" s="37"/>
      <c r="B26" s="319" t="s">
        <v>662</v>
      </c>
      <c r="C26" s="314" t="s">
        <v>29</v>
      </c>
      <c r="D26" s="273"/>
      <c r="E26" s="274"/>
      <c r="F26" s="309"/>
      <c r="G26" s="310"/>
      <c r="H26" s="310"/>
      <c r="I26" s="311"/>
      <c r="J26" s="310"/>
      <c r="K26" s="310"/>
      <c r="L26" s="309"/>
      <c r="M26" s="309"/>
      <c r="N26" s="312"/>
      <c r="O26" s="37"/>
    </row>
    <row r="27" spans="1:18" ht="22.05" customHeight="1" x14ac:dyDescent="0.7">
      <c r="A27" s="37"/>
      <c r="B27" s="295"/>
      <c r="C27" s="193" t="s">
        <v>663</v>
      </c>
      <c r="D27" s="85" t="s">
        <v>30</v>
      </c>
      <c r="E27" s="86"/>
      <c r="F27" s="104">
        <v>24</v>
      </c>
      <c r="G27" s="103">
        <v>20</v>
      </c>
      <c r="H27" s="103">
        <v>1</v>
      </c>
      <c r="I27" s="87">
        <f>SUM(G27:H27)</f>
        <v>21</v>
      </c>
      <c r="J27" s="103"/>
      <c r="K27" s="103">
        <v>1</v>
      </c>
      <c r="L27" s="87">
        <f>SUM(I27:K27)</f>
        <v>22</v>
      </c>
      <c r="M27" s="87">
        <f t="shared" ref="M27:M40" si="2">IFERROR(IF(F27&gt;0,(L27-F27),"-"),"-")</f>
        <v>-2</v>
      </c>
      <c r="N27" s="296"/>
      <c r="O27" s="37"/>
    </row>
    <row r="28" spans="1:18" ht="22.05" customHeight="1" x14ac:dyDescent="0.7">
      <c r="A28" s="37"/>
      <c r="B28" s="295"/>
      <c r="C28" s="193" t="s">
        <v>664</v>
      </c>
      <c r="D28" s="85" t="s">
        <v>31</v>
      </c>
      <c r="E28" s="86"/>
      <c r="F28" s="104">
        <f>SUM(F33:F39)</f>
        <v>52</v>
      </c>
      <c r="G28" s="87">
        <f>SUM(G33:G39)</f>
        <v>40</v>
      </c>
      <c r="H28" s="87">
        <f>SUM(H33:H39)</f>
        <v>1</v>
      </c>
      <c r="I28" s="87">
        <f>SUM(G28:H28)</f>
        <v>41</v>
      </c>
      <c r="J28" s="87">
        <f>SUM(J33:J39)</f>
        <v>1</v>
      </c>
      <c r="K28" s="87">
        <f>SUM(K33:K39)</f>
        <v>4</v>
      </c>
      <c r="L28" s="87">
        <f>SUM(I28:K28)</f>
        <v>46</v>
      </c>
      <c r="M28" s="87">
        <f>IFERROR(IF(F28&gt;0,(L28-F28),"-"),"-")</f>
        <v>-6</v>
      </c>
      <c r="N28" s="297">
        <f>SUM(N33:N39)</f>
        <v>0</v>
      </c>
      <c r="O28" s="37"/>
      <c r="Q28" s="134" t="s">
        <v>44</v>
      </c>
      <c r="R28" s="1" t="s">
        <v>788</v>
      </c>
    </row>
    <row r="29" spans="1:18" ht="22.05" customHeight="1" x14ac:dyDescent="0.7">
      <c r="A29" s="37"/>
      <c r="B29" s="295"/>
      <c r="C29" s="193"/>
      <c r="D29" s="82" t="s">
        <v>774</v>
      </c>
      <c r="E29" s="84"/>
      <c r="F29" s="309"/>
      <c r="G29" s="310"/>
      <c r="H29" s="310"/>
      <c r="I29" s="311"/>
      <c r="J29" s="310"/>
      <c r="K29" s="310"/>
      <c r="L29" s="309"/>
      <c r="M29" s="309"/>
      <c r="N29" s="312"/>
      <c r="O29" s="37"/>
      <c r="Q29" s="321"/>
      <c r="R29" s="1" t="s">
        <v>789</v>
      </c>
    </row>
    <row r="30" spans="1:18" ht="22.05" customHeight="1" x14ac:dyDescent="0.7">
      <c r="A30" s="37"/>
      <c r="B30" s="295"/>
      <c r="C30" s="193"/>
      <c r="D30" s="89" t="s">
        <v>775</v>
      </c>
      <c r="E30" s="86"/>
      <c r="F30" s="104">
        <v>42</v>
      </c>
      <c r="G30" s="103">
        <v>33</v>
      </c>
      <c r="H30" s="103">
        <v>1</v>
      </c>
      <c r="I30" s="87">
        <f>SUM(G30:H30)</f>
        <v>34</v>
      </c>
      <c r="J30" s="103">
        <v>1</v>
      </c>
      <c r="K30" s="103">
        <v>3</v>
      </c>
      <c r="L30" s="87">
        <f>SUM(I30:K30)</f>
        <v>38</v>
      </c>
      <c r="M30" s="87">
        <f>IFERROR(IF(F30&gt;0,(L30-F30),"-"),"-")</f>
        <v>-4</v>
      </c>
      <c r="N30" s="298"/>
      <c r="O30" s="37"/>
    </row>
    <row r="31" spans="1:18" ht="22.05" customHeight="1" x14ac:dyDescent="0.7">
      <c r="A31" s="37"/>
      <c r="B31" s="295"/>
      <c r="C31" s="193"/>
      <c r="D31" s="278" t="s">
        <v>776</v>
      </c>
      <c r="E31" s="279"/>
      <c r="F31" s="280">
        <v>10</v>
      </c>
      <c r="G31" s="281">
        <v>7</v>
      </c>
      <c r="H31" s="281"/>
      <c r="I31" s="282">
        <f>SUM(G31:H31)</f>
        <v>7</v>
      </c>
      <c r="J31" s="281"/>
      <c r="K31" s="281">
        <v>1</v>
      </c>
      <c r="L31" s="282">
        <f t="shared" ref="L31" si="3">SUM(I31:K31)</f>
        <v>8</v>
      </c>
      <c r="M31" s="282">
        <f t="shared" ref="M31" si="4">IFERROR(IF(F31&gt;0,(L31-F31),"-"),"-")</f>
        <v>-2</v>
      </c>
      <c r="N31" s="299"/>
      <c r="O31" s="37"/>
    </row>
    <row r="32" spans="1:18" ht="22.05" customHeight="1" x14ac:dyDescent="0.7">
      <c r="A32" s="37"/>
      <c r="B32" s="295"/>
      <c r="C32" s="193"/>
      <c r="D32" s="82" t="s">
        <v>784</v>
      </c>
      <c r="E32" s="84"/>
      <c r="F32" s="309"/>
      <c r="G32" s="310"/>
      <c r="H32" s="310"/>
      <c r="I32" s="311"/>
      <c r="J32" s="310"/>
      <c r="K32" s="310"/>
      <c r="L32" s="309"/>
      <c r="M32" s="309"/>
      <c r="N32" s="312"/>
      <c r="O32" s="37"/>
    </row>
    <row r="33" spans="1:15" ht="22.05" customHeight="1" x14ac:dyDescent="0.7">
      <c r="A33" s="37"/>
      <c r="B33" s="295"/>
      <c r="C33" s="193"/>
      <c r="D33" s="89" t="s">
        <v>777</v>
      </c>
      <c r="E33" s="86"/>
      <c r="F33" s="104">
        <v>7</v>
      </c>
      <c r="G33" s="103">
        <v>5</v>
      </c>
      <c r="H33" s="103"/>
      <c r="I33" s="87">
        <f t="shared" si="1"/>
        <v>5</v>
      </c>
      <c r="J33" s="103"/>
      <c r="K33" s="103">
        <v>1</v>
      </c>
      <c r="L33" s="87">
        <f t="shared" ref="L33:L40" si="5">SUM(I33:K33)</f>
        <v>6</v>
      </c>
      <c r="M33" s="87">
        <f>IFERROR(IF(F33&gt;0,(L33-F33),"-"),"-")</f>
        <v>-1</v>
      </c>
      <c r="N33" s="298"/>
      <c r="O33" s="37"/>
    </row>
    <row r="34" spans="1:15" ht="22.05" customHeight="1" x14ac:dyDescent="0.7">
      <c r="A34" s="37"/>
      <c r="B34" s="295"/>
      <c r="C34" s="193"/>
      <c r="D34" s="89" t="s">
        <v>778</v>
      </c>
      <c r="E34" s="86"/>
      <c r="F34" s="104">
        <v>11</v>
      </c>
      <c r="G34" s="103">
        <v>7</v>
      </c>
      <c r="H34" s="103"/>
      <c r="I34" s="87">
        <f t="shared" si="1"/>
        <v>7</v>
      </c>
      <c r="J34" s="103"/>
      <c r="K34" s="103">
        <v>2</v>
      </c>
      <c r="L34" s="87">
        <f t="shared" si="5"/>
        <v>9</v>
      </c>
      <c r="M34" s="87">
        <f>IFERROR(IF(F34&gt;0,(L34-F34),"-"),"-")</f>
        <v>-2</v>
      </c>
      <c r="N34" s="298"/>
      <c r="O34" s="37"/>
    </row>
    <row r="35" spans="1:15" ht="22.05" customHeight="1" x14ac:dyDescent="0.7">
      <c r="A35" s="37"/>
      <c r="B35" s="295"/>
      <c r="C35" s="193"/>
      <c r="D35" s="89" t="s">
        <v>779</v>
      </c>
      <c r="E35" s="86"/>
      <c r="F35" s="104">
        <v>13</v>
      </c>
      <c r="G35" s="103">
        <v>11</v>
      </c>
      <c r="H35" s="103">
        <v>1</v>
      </c>
      <c r="I35" s="87">
        <f t="shared" si="1"/>
        <v>12</v>
      </c>
      <c r="J35" s="103"/>
      <c r="K35" s="103"/>
      <c r="L35" s="87">
        <f t="shared" si="5"/>
        <v>12</v>
      </c>
      <c r="M35" s="87">
        <f>IFERROR(IF(F35&gt;0,(L35-F35),"-"),"-")</f>
        <v>-1</v>
      </c>
      <c r="N35" s="298"/>
      <c r="O35" s="37"/>
    </row>
    <row r="36" spans="1:15" ht="22.05" customHeight="1" x14ac:dyDescent="0.7">
      <c r="A36" s="37"/>
      <c r="B36" s="295"/>
      <c r="C36" s="193"/>
      <c r="D36" s="89" t="s">
        <v>780</v>
      </c>
      <c r="E36" s="86"/>
      <c r="F36" s="104">
        <v>7</v>
      </c>
      <c r="G36" s="103">
        <v>6</v>
      </c>
      <c r="H36" s="103"/>
      <c r="I36" s="87">
        <f t="shared" si="1"/>
        <v>6</v>
      </c>
      <c r="J36" s="103">
        <v>1</v>
      </c>
      <c r="K36" s="103"/>
      <c r="L36" s="87">
        <f t="shared" si="5"/>
        <v>7</v>
      </c>
      <c r="M36" s="87">
        <f>IFERROR(IF(F36&gt;0,(L36-F36),"-"),"-")</f>
        <v>0</v>
      </c>
      <c r="N36" s="298"/>
      <c r="O36" s="37"/>
    </row>
    <row r="37" spans="1:15" ht="22.05" customHeight="1" x14ac:dyDescent="0.7">
      <c r="A37" s="37"/>
      <c r="B37" s="295"/>
      <c r="C37" s="193"/>
      <c r="D37" s="89" t="s">
        <v>781</v>
      </c>
      <c r="E37" s="86"/>
      <c r="F37" s="104">
        <v>8</v>
      </c>
      <c r="G37" s="103">
        <v>7</v>
      </c>
      <c r="H37" s="103"/>
      <c r="I37" s="87">
        <f t="shared" si="1"/>
        <v>7</v>
      </c>
      <c r="J37" s="103"/>
      <c r="K37" s="103">
        <v>1</v>
      </c>
      <c r="L37" s="87">
        <f t="shared" si="5"/>
        <v>8</v>
      </c>
      <c r="M37" s="87">
        <f t="shared" si="2"/>
        <v>0</v>
      </c>
      <c r="N37" s="298"/>
      <c r="O37" s="37"/>
    </row>
    <row r="38" spans="1:15" ht="22.05" customHeight="1" x14ac:dyDescent="0.7">
      <c r="A38" s="37"/>
      <c r="B38" s="295"/>
      <c r="C38" s="193"/>
      <c r="D38" s="89" t="s">
        <v>782</v>
      </c>
      <c r="E38" s="86"/>
      <c r="F38" s="104">
        <v>3</v>
      </c>
      <c r="G38" s="103">
        <v>2</v>
      </c>
      <c r="H38" s="103"/>
      <c r="I38" s="87">
        <f t="shared" si="1"/>
        <v>2</v>
      </c>
      <c r="J38" s="103"/>
      <c r="K38" s="103"/>
      <c r="L38" s="87">
        <f t="shared" si="5"/>
        <v>2</v>
      </c>
      <c r="M38" s="87">
        <f>IFERROR(IF(F38&gt;0,(L38-F38),"-"),"-")</f>
        <v>-1</v>
      </c>
      <c r="N38" s="298"/>
      <c r="O38" s="37"/>
    </row>
    <row r="39" spans="1:15" ht="22.05" customHeight="1" x14ac:dyDescent="0.7">
      <c r="A39" s="37"/>
      <c r="B39" s="295"/>
      <c r="C39" s="193"/>
      <c r="D39" s="278" t="s">
        <v>783</v>
      </c>
      <c r="E39" s="279"/>
      <c r="F39" s="280">
        <v>3</v>
      </c>
      <c r="G39" s="281">
        <v>2</v>
      </c>
      <c r="H39" s="281"/>
      <c r="I39" s="282">
        <f t="shared" si="1"/>
        <v>2</v>
      </c>
      <c r="J39" s="281"/>
      <c r="K39" s="281"/>
      <c r="L39" s="282">
        <f t="shared" si="5"/>
        <v>2</v>
      </c>
      <c r="M39" s="282">
        <f>IFERROR(IF(F39&gt;0,(L39-F39),"-"),"-")</f>
        <v>-1</v>
      </c>
      <c r="N39" s="299"/>
      <c r="O39" s="37"/>
    </row>
    <row r="40" spans="1:15" ht="22.05" customHeight="1" x14ac:dyDescent="0.7">
      <c r="A40" s="37"/>
      <c r="B40" s="295"/>
      <c r="C40" s="193" t="s">
        <v>665</v>
      </c>
      <c r="D40" s="273" t="s">
        <v>328</v>
      </c>
      <c r="E40" s="274"/>
      <c r="F40" s="275">
        <v>0</v>
      </c>
      <c r="G40" s="276">
        <v>2</v>
      </c>
      <c r="H40" s="276"/>
      <c r="I40" s="277">
        <f t="shared" si="1"/>
        <v>2</v>
      </c>
      <c r="J40" s="276"/>
      <c r="K40" s="276"/>
      <c r="L40" s="277">
        <f t="shared" si="5"/>
        <v>2</v>
      </c>
      <c r="M40" s="277" t="str">
        <f t="shared" si="2"/>
        <v>-</v>
      </c>
      <c r="N40" s="300"/>
      <c r="O40" s="37"/>
    </row>
    <row r="41" spans="1:15" ht="25.2" thickBot="1" x14ac:dyDescent="0.75">
      <c r="A41" s="37"/>
      <c r="B41" s="301"/>
      <c r="C41" s="302"/>
      <c r="D41" s="302" t="s">
        <v>22</v>
      </c>
      <c r="E41" s="303"/>
      <c r="F41" s="304">
        <f>SUM(F22:F28,F40:F40)</f>
        <v>80</v>
      </c>
      <c r="G41" s="304">
        <f>SUM(G22:G28,G40:G40)</f>
        <v>66</v>
      </c>
      <c r="H41" s="304">
        <f>SUM(H22:H28,H40:H40)</f>
        <v>5</v>
      </c>
      <c r="I41" s="304">
        <f>SUM(I22:I28,I40:I40)</f>
        <v>71</v>
      </c>
      <c r="J41" s="304">
        <f>SUM(J22:J28,J40:J40)</f>
        <v>1</v>
      </c>
      <c r="K41" s="304"/>
      <c r="L41" s="304">
        <f>SUM(L22:L28,L40:L40)</f>
        <v>77</v>
      </c>
      <c r="M41" s="304">
        <f>SUM(M22:M28,M40:M40)</f>
        <v>-8</v>
      </c>
      <c r="N41" s="305">
        <f>SUM(N28)</f>
        <v>0</v>
      </c>
      <c r="O41" s="37"/>
    </row>
    <row r="42" spans="1:15" ht="9.9" customHeight="1" x14ac:dyDescent="0.7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22.05" customHeight="1" x14ac:dyDescent="0.7">
      <c r="A43" s="37"/>
      <c r="B43" s="90"/>
      <c r="C43" s="91"/>
      <c r="D43" s="91"/>
      <c r="E43" s="92"/>
      <c r="F43" s="37"/>
      <c r="G43" s="37"/>
      <c r="H43" s="37"/>
      <c r="I43" s="90"/>
      <c r="J43" s="91"/>
      <c r="K43" s="91"/>
      <c r="L43" s="179" t="s">
        <v>38</v>
      </c>
      <c r="M43" s="91"/>
      <c r="N43" s="92"/>
      <c r="O43" s="37"/>
    </row>
    <row r="44" spans="1:15" ht="24" customHeight="1" x14ac:dyDescent="0.7">
      <c r="A44" s="37"/>
      <c r="B44" s="94"/>
      <c r="C44" s="95" t="s">
        <v>39</v>
      </c>
      <c r="D44" s="101" t="s">
        <v>59</v>
      </c>
      <c r="E44" s="96"/>
      <c r="F44" s="37"/>
      <c r="G44" s="37"/>
      <c r="H44" s="37"/>
      <c r="I44" s="94"/>
      <c r="J44" s="97"/>
      <c r="K44" s="97"/>
      <c r="L44" s="180" t="s">
        <v>40</v>
      </c>
      <c r="M44" s="97"/>
      <c r="N44" s="96"/>
      <c r="O44" s="37"/>
    </row>
    <row r="45" spans="1:15" ht="22.05" customHeight="1" x14ac:dyDescent="0.7">
      <c r="A45" s="37"/>
      <c r="B45" s="94"/>
      <c r="C45" s="95" t="s">
        <v>41</v>
      </c>
      <c r="D45" s="105" t="s">
        <v>63</v>
      </c>
      <c r="E45" s="96"/>
      <c r="F45" s="37"/>
      <c r="G45" s="37"/>
      <c r="H45" s="37"/>
      <c r="I45" s="94"/>
      <c r="J45" s="97"/>
      <c r="K45" s="97"/>
      <c r="L45" s="180" t="s">
        <v>64</v>
      </c>
      <c r="M45" s="97"/>
      <c r="N45" s="96"/>
      <c r="O45" s="37"/>
    </row>
    <row r="46" spans="1:15" ht="22.05" customHeight="1" x14ac:dyDescent="0.7">
      <c r="A46" s="37"/>
      <c r="B46" s="98"/>
      <c r="C46" s="48"/>
      <c r="D46" s="48"/>
      <c r="E46" s="99"/>
      <c r="F46" s="37"/>
      <c r="G46" s="37"/>
      <c r="H46" s="37"/>
      <c r="I46" s="98"/>
      <c r="J46" s="48"/>
      <c r="K46" s="48"/>
      <c r="L46" s="181" t="s">
        <v>43</v>
      </c>
      <c r="M46" s="48"/>
      <c r="N46" s="99"/>
      <c r="O46" s="37"/>
    </row>
    <row r="47" spans="1:15" ht="9.9" customHeight="1" x14ac:dyDescent="0.7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7">
      <c r="A48" s="225" t="s">
        <v>697</v>
      </c>
      <c r="B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6"/>
    </row>
    <row r="49" spans="1:15" ht="22.95" customHeight="1" x14ac:dyDescent="0.7">
      <c r="A49" s="36"/>
      <c r="B49" s="223" t="s">
        <v>653</v>
      </c>
      <c r="C49" s="36" t="s">
        <v>640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6"/>
    </row>
    <row r="50" spans="1:15" ht="22.95" customHeight="1" x14ac:dyDescent="0.7">
      <c r="A50" s="36"/>
      <c r="B50" s="223" t="s">
        <v>654</v>
      </c>
      <c r="C50" s="36" t="s">
        <v>645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6"/>
    </row>
    <row r="51" spans="1:15" ht="22.95" customHeight="1" x14ac:dyDescent="0.7">
      <c r="A51" s="36"/>
      <c r="B51" s="223" t="s">
        <v>655</v>
      </c>
      <c r="C51" s="36" t="s">
        <v>646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6"/>
    </row>
    <row r="52" spans="1:15" ht="22.95" customHeight="1" x14ac:dyDescent="0.7">
      <c r="A52" s="36"/>
      <c r="B52" s="224" t="s">
        <v>656</v>
      </c>
      <c r="C52" s="36" t="s">
        <v>647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6"/>
    </row>
    <row r="53" spans="1:15" s="9" customFormat="1" ht="22.95" customHeight="1" x14ac:dyDescent="0.7">
      <c r="A53" s="163"/>
      <c r="B53" s="224" t="s">
        <v>657</v>
      </c>
      <c r="C53" s="163" t="s">
        <v>660</v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43"/>
    </row>
    <row r="54" spans="1:15" s="9" customFormat="1" ht="22.95" customHeight="1" x14ac:dyDescent="0.7">
      <c r="A54" s="163"/>
      <c r="B54" s="164"/>
      <c r="C54" s="163" t="s">
        <v>659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43"/>
    </row>
    <row r="55" spans="1:15" s="9" customFormat="1" x14ac:dyDescent="0.7">
      <c r="A55" s="163"/>
      <c r="B55" s="163"/>
      <c r="C55" s="164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43"/>
    </row>
    <row r="56" spans="1:15" x14ac:dyDescent="0.7">
      <c r="A56" s="6"/>
      <c r="B56" s="149"/>
      <c r="C56" s="6" t="s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7">
      <c r="B57" s="34"/>
      <c r="C57" s="1" t="s">
        <v>45</v>
      </c>
    </row>
    <row r="58" spans="1:15" x14ac:dyDescent="0.7">
      <c r="B58" s="35"/>
      <c r="C58" s="1" t="s">
        <v>46</v>
      </c>
    </row>
  </sheetData>
  <sheetProtection selectLockedCells="1"/>
  <mergeCells count="1">
    <mergeCell ref="F5:J5"/>
  </mergeCells>
  <conditionalFormatting sqref="L40:M40 I23:I27 N44 I40 I42:I43 L42:L43 F44:L44">
    <cfRule type="cellIs" dxfId="13" priority="21" operator="equal">
      <formula>0</formula>
    </cfRule>
  </conditionalFormatting>
  <conditionalFormatting sqref="L27">
    <cfRule type="cellIs" dxfId="12" priority="18" operator="equal">
      <formula>0</formula>
    </cfRule>
  </conditionalFormatting>
  <conditionalFormatting sqref="L22:L25">
    <cfRule type="cellIs" dxfId="11" priority="19" operator="equal">
      <formula>0</formula>
    </cfRule>
  </conditionalFormatting>
  <conditionalFormatting sqref="M15">
    <cfRule type="cellIs" dxfId="10" priority="17" operator="equal">
      <formula>0</formula>
    </cfRule>
  </conditionalFormatting>
  <conditionalFormatting sqref="I22">
    <cfRule type="cellIs" dxfId="9" priority="11" operator="equal">
      <formula>0</formula>
    </cfRule>
  </conditionalFormatting>
  <conditionalFormatting sqref="M24">
    <cfRule type="cellIs" dxfId="8" priority="15" operator="equal">
      <formula>0</formula>
    </cfRule>
  </conditionalFormatting>
  <conditionalFormatting sqref="F41:M41">
    <cfRule type="cellIs" dxfId="7" priority="9" operator="equal">
      <formula>0</formula>
    </cfRule>
  </conditionalFormatting>
  <conditionalFormatting sqref="G28:N28">
    <cfRule type="cellIs" dxfId="6" priority="13" operator="equal">
      <formula>0</formula>
    </cfRule>
  </conditionalFormatting>
  <conditionalFormatting sqref="N41">
    <cfRule type="cellIs" dxfId="5" priority="8" operator="equal">
      <formula>0</formula>
    </cfRule>
  </conditionalFormatting>
  <conditionalFormatting sqref="I29">
    <cfRule type="cellIs" dxfId="4" priority="2" operator="equal">
      <formula>0</formula>
    </cfRule>
  </conditionalFormatting>
  <conditionalFormatting sqref="I32">
    <cfRule type="cellIs" dxfId="3" priority="1" operator="equal">
      <formula>0</formula>
    </cfRule>
  </conditionalFormatting>
  <conditionalFormatting sqref="M34:M39 G35:H35 N35 I30:I31 I33:I39">
    <cfRule type="cellIs" dxfId="2" priority="5" operator="equal">
      <formula>0</formula>
    </cfRule>
  </conditionalFormatting>
  <conditionalFormatting sqref="J35:K35">
    <cfRule type="cellIs" dxfId="1" priority="4" operator="equal">
      <formula>0</formula>
    </cfRule>
  </conditionalFormatting>
  <conditionalFormatting sqref="L30:L31 L33:L39">
    <cfRule type="cellIs" dxfId="0" priority="3" operator="equal">
      <formula>0</formula>
    </cfRule>
  </conditionalFormatting>
  <dataValidations count="1">
    <dataValidation type="list" allowBlank="1" showInputMessage="1" showErrorMessage="1" sqref="F5:K5" xr:uid="{8B85A85D-8523-44C8-85EA-33C6DAEFC0A5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81E6-F4E9-480D-A18D-3DB6BAB3C3EA}">
  <dimension ref="A1:K34"/>
  <sheetViews>
    <sheetView zoomScale="80" zoomScaleNormal="80" zoomScaleSheetLayoutView="100" workbookViewId="0">
      <selection activeCell="A10" sqref="A10"/>
    </sheetView>
  </sheetViews>
  <sheetFormatPr defaultRowHeight="24.6" x14ac:dyDescent="0.7"/>
  <cols>
    <col min="1" max="1" width="5.69921875" style="4" customWidth="1"/>
    <col min="2" max="2" width="7.69921875" style="4" customWidth="1"/>
    <col min="3" max="3" width="33.69921875" style="4" customWidth="1"/>
    <col min="4" max="5" width="12.69921875" style="4" customWidth="1"/>
    <col min="6" max="6" width="8.69921875" style="4" customWidth="1"/>
    <col min="7" max="7" width="7.69921875" style="4" customWidth="1"/>
    <col min="8" max="8" width="33.69921875" style="4" customWidth="1"/>
    <col min="9" max="9" width="13.69921875" style="4" customWidth="1"/>
    <col min="10" max="10" width="8.69921875" style="4" customWidth="1"/>
    <col min="11" max="11" width="21.19921875" style="4" customWidth="1"/>
    <col min="12" max="255" width="8.796875" style="4"/>
    <col min="256" max="256" width="5.59765625" style="4" customWidth="1"/>
    <col min="257" max="257" width="7.296875" style="4" customWidth="1"/>
    <col min="258" max="258" width="26.8984375" style="4" customWidth="1"/>
    <col min="259" max="259" width="12.8984375" style="4" customWidth="1"/>
    <col min="260" max="260" width="13.69921875" style="4" customWidth="1"/>
    <col min="261" max="261" width="9.3984375" style="4" customWidth="1"/>
    <col min="262" max="262" width="7.296875" style="4" customWidth="1"/>
    <col min="263" max="263" width="26.8984375" style="4" customWidth="1"/>
    <col min="264" max="264" width="12.8984375" style="4" customWidth="1"/>
    <col min="265" max="265" width="13.69921875" style="4" customWidth="1"/>
    <col min="266" max="266" width="9.3984375" style="4" customWidth="1"/>
    <col min="267" max="267" width="14.59765625" style="4" customWidth="1"/>
    <col min="268" max="511" width="8.796875" style="4"/>
    <col min="512" max="512" width="5.59765625" style="4" customWidth="1"/>
    <col min="513" max="513" width="7.296875" style="4" customWidth="1"/>
    <col min="514" max="514" width="26.8984375" style="4" customWidth="1"/>
    <col min="515" max="515" width="12.8984375" style="4" customWidth="1"/>
    <col min="516" max="516" width="13.69921875" style="4" customWidth="1"/>
    <col min="517" max="517" width="9.3984375" style="4" customWidth="1"/>
    <col min="518" max="518" width="7.296875" style="4" customWidth="1"/>
    <col min="519" max="519" width="26.8984375" style="4" customWidth="1"/>
    <col min="520" max="520" width="12.8984375" style="4" customWidth="1"/>
    <col min="521" max="521" width="13.69921875" style="4" customWidth="1"/>
    <col min="522" max="522" width="9.3984375" style="4" customWidth="1"/>
    <col min="523" max="523" width="14.59765625" style="4" customWidth="1"/>
    <col min="524" max="767" width="8.796875" style="4"/>
    <col min="768" max="768" width="5.59765625" style="4" customWidth="1"/>
    <col min="769" max="769" width="7.296875" style="4" customWidth="1"/>
    <col min="770" max="770" width="26.8984375" style="4" customWidth="1"/>
    <col min="771" max="771" width="12.8984375" style="4" customWidth="1"/>
    <col min="772" max="772" width="13.69921875" style="4" customWidth="1"/>
    <col min="773" max="773" width="9.3984375" style="4" customWidth="1"/>
    <col min="774" max="774" width="7.296875" style="4" customWidth="1"/>
    <col min="775" max="775" width="26.8984375" style="4" customWidth="1"/>
    <col min="776" max="776" width="12.8984375" style="4" customWidth="1"/>
    <col min="777" max="777" width="13.69921875" style="4" customWidth="1"/>
    <col min="778" max="778" width="9.3984375" style="4" customWidth="1"/>
    <col min="779" max="779" width="14.59765625" style="4" customWidth="1"/>
    <col min="780" max="1023" width="8.796875" style="4"/>
    <col min="1024" max="1024" width="5.59765625" style="4" customWidth="1"/>
    <col min="1025" max="1025" width="7.296875" style="4" customWidth="1"/>
    <col min="1026" max="1026" width="26.8984375" style="4" customWidth="1"/>
    <col min="1027" max="1027" width="12.8984375" style="4" customWidth="1"/>
    <col min="1028" max="1028" width="13.69921875" style="4" customWidth="1"/>
    <col min="1029" max="1029" width="9.3984375" style="4" customWidth="1"/>
    <col min="1030" max="1030" width="7.296875" style="4" customWidth="1"/>
    <col min="1031" max="1031" width="26.8984375" style="4" customWidth="1"/>
    <col min="1032" max="1032" width="12.8984375" style="4" customWidth="1"/>
    <col min="1033" max="1033" width="13.69921875" style="4" customWidth="1"/>
    <col min="1034" max="1034" width="9.3984375" style="4" customWidth="1"/>
    <col min="1035" max="1035" width="14.59765625" style="4" customWidth="1"/>
    <col min="1036" max="1279" width="8.796875" style="4"/>
    <col min="1280" max="1280" width="5.59765625" style="4" customWidth="1"/>
    <col min="1281" max="1281" width="7.296875" style="4" customWidth="1"/>
    <col min="1282" max="1282" width="26.8984375" style="4" customWidth="1"/>
    <col min="1283" max="1283" width="12.8984375" style="4" customWidth="1"/>
    <col min="1284" max="1284" width="13.69921875" style="4" customWidth="1"/>
    <col min="1285" max="1285" width="9.3984375" style="4" customWidth="1"/>
    <col min="1286" max="1286" width="7.296875" style="4" customWidth="1"/>
    <col min="1287" max="1287" width="26.8984375" style="4" customWidth="1"/>
    <col min="1288" max="1288" width="12.8984375" style="4" customWidth="1"/>
    <col min="1289" max="1289" width="13.69921875" style="4" customWidth="1"/>
    <col min="1290" max="1290" width="9.3984375" style="4" customWidth="1"/>
    <col min="1291" max="1291" width="14.59765625" style="4" customWidth="1"/>
    <col min="1292" max="1535" width="8.796875" style="4"/>
    <col min="1536" max="1536" width="5.59765625" style="4" customWidth="1"/>
    <col min="1537" max="1537" width="7.296875" style="4" customWidth="1"/>
    <col min="1538" max="1538" width="26.8984375" style="4" customWidth="1"/>
    <col min="1539" max="1539" width="12.8984375" style="4" customWidth="1"/>
    <col min="1540" max="1540" width="13.69921875" style="4" customWidth="1"/>
    <col min="1541" max="1541" width="9.3984375" style="4" customWidth="1"/>
    <col min="1542" max="1542" width="7.296875" style="4" customWidth="1"/>
    <col min="1543" max="1543" width="26.8984375" style="4" customWidth="1"/>
    <col min="1544" max="1544" width="12.8984375" style="4" customWidth="1"/>
    <col min="1545" max="1545" width="13.69921875" style="4" customWidth="1"/>
    <col min="1546" max="1546" width="9.3984375" style="4" customWidth="1"/>
    <col min="1547" max="1547" width="14.59765625" style="4" customWidth="1"/>
    <col min="1548" max="1791" width="8.796875" style="4"/>
    <col min="1792" max="1792" width="5.59765625" style="4" customWidth="1"/>
    <col min="1793" max="1793" width="7.296875" style="4" customWidth="1"/>
    <col min="1794" max="1794" width="26.8984375" style="4" customWidth="1"/>
    <col min="1795" max="1795" width="12.8984375" style="4" customWidth="1"/>
    <col min="1796" max="1796" width="13.69921875" style="4" customWidth="1"/>
    <col min="1797" max="1797" width="9.3984375" style="4" customWidth="1"/>
    <col min="1798" max="1798" width="7.296875" style="4" customWidth="1"/>
    <col min="1799" max="1799" width="26.8984375" style="4" customWidth="1"/>
    <col min="1800" max="1800" width="12.8984375" style="4" customWidth="1"/>
    <col min="1801" max="1801" width="13.69921875" style="4" customWidth="1"/>
    <col min="1802" max="1802" width="9.3984375" style="4" customWidth="1"/>
    <col min="1803" max="1803" width="14.59765625" style="4" customWidth="1"/>
    <col min="1804" max="2047" width="8.796875" style="4"/>
    <col min="2048" max="2048" width="5.59765625" style="4" customWidth="1"/>
    <col min="2049" max="2049" width="7.296875" style="4" customWidth="1"/>
    <col min="2050" max="2050" width="26.8984375" style="4" customWidth="1"/>
    <col min="2051" max="2051" width="12.8984375" style="4" customWidth="1"/>
    <col min="2052" max="2052" width="13.69921875" style="4" customWidth="1"/>
    <col min="2053" max="2053" width="9.3984375" style="4" customWidth="1"/>
    <col min="2054" max="2054" width="7.296875" style="4" customWidth="1"/>
    <col min="2055" max="2055" width="26.8984375" style="4" customWidth="1"/>
    <col min="2056" max="2056" width="12.8984375" style="4" customWidth="1"/>
    <col min="2057" max="2057" width="13.69921875" style="4" customWidth="1"/>
    <col min="2058" max="2058" width="9.3984375" style="4" customWidth="1"/>
    <col min="2059" max="2059" width="14.59765625" style="4" customWidth="1"/>
    <col min="2060" max="2303" width="8.796875" style="4"/>
    <col min="2304" max="2304" width="5.59765625" style="4" customWidth="1"/>
    <col min="2305" max="2305" width="7.296875" style="4" customWidth="1"/>
    <col min="2306" max="2306" width="26.8984375" style="4" customWidth="1"/>
    <col min="2307" max="2307" width="12.8984375" style="4" customWidth="1"/>
    <col min="2308" max="2308" width="13.69921875" style="4" customWidth="1"/>
    <col min="2309" max="2309" width="9.3984375" style="4" customWidth="1"/>
    <col min="2310" max="2310" width="7.296875" style="4" customWidth="1"/>
    <col min="2311" max="2311" width="26.8984375" style="4" customWidth="1"/>
    <col min="2312" max="2312" width="12.8984375" style="4" customWidth="1"/>
    <col min="2313" max="2313" width="13.69921875" style="4" customWidth="1"/>
    <col min="2314" max="2314" width="9.3984375" style="4" customWidth="1"/>
    <col min="2315" max="2315" width="14.59765625" style="4" customWidth="1"/>
    <col min="2316" max="2559" width="8.796875" style="4"/>
    <col min="2560" max="2560" width="5.59765625" style="4" customWidth="1"/>
    <col min="2561" max="2561" width="7.296875" style="4" customWidth="1"/>
    <col min="2562" max="2562" width="26.8984375" style="4" customWidth="1"/>
    <col min="2563" max="2563" width="12.8984375" style="4" customWidth="1"/>
    <col min="2564" max="2564" width="13.69921875" style="4" customWidth="1"/>
    <col min="2565" max="2565" width="9.3984375" style="4" customWidth="1"/>
    <col min="2566" max="2566" width="7.296875" style="4" customWidth="1"/>
    <col min="2567" max="2567" width="26.8984375" style="4" customWidth="1"/>
    <col min="2568" max="2568" width="12.8984375" style="4" customWidth="1"/>
    <col min="2569" max="2569" width="13.69921875" style="4" customWidth="1"/>
    <col min="2570" max="2570" width="9.3984375" style="4" customWidth="1"/>
    <col min="2571" max="2571" width="14.59765625" style="4" customWidth="1"/>
    <col min="2572" max="2815" width="8.796875" style="4"/>
    <col min="2816" max="2816" width="5.59765625" style="4" customWidth="1"/>
    <col min="2817" max="2817" width="7.296875" style="4" customWidth="1"/>
    <col min="2818" max="2818" width="26.8984375" style="4" customWidth="1"/>
    <col min="2819" max="2819" width="12.8984375" style="4" customWidth="1"/>
    <col min="2820" max="2820" width="13.69921875" style="4" customWidth="1"/>
    <col min="2821" max="2821" width="9.3984375" style="4" customWidth="1"/>
    <col min="2822" max="2822" width="7.296875" style="4" customWidth="1"/>
    <col min="2823" max="2823" width="26.8984375" style="4" customWidth="1"/>
    <col min="2824" max="2824" width="12.8984375" style="4" customWidth="1"/>
    <col min="2825" max="2825" width="13.69921875" style="4" customWidth="1"/>
    <col min="2826" max="2826" width="9.3984375" style="4" customWidth="1"/>
    <col min="2827" max="2827" width="14.59765625" style="4" customWidth="1"/>
    <col min="2828" max="3071" width="8.796875" style="4"/>
    <col min="3072" max="3072" width="5.59765625" style="4" customWidth="1"/>
    <col min="3073" max="3073" width="7.296875" style="4" customWidth="1"/>
    <col min="3074" max="3074" width="26.8984375" style="4" customWidth="1"/>
    <col min="3075" max="3075" width="12.8984375" style="4" customWidth="1"/>
    <col min="3076" max="3076" width="13.69921875" style="4" customWidth="1"/>
    <col min="3077" max="3077" width="9.3984375" style="4" customWidth="1"/>
    <col min="3078" max="3078" width="7.296875" style="4" customWidth="1"/>
    <col min="3079" max="3079" width="26.8984375" style="4" customWidth="1"/>
    <col min="3080" max="3080" width="12.8984375" style="4" customWidth="1"/>
    <col min="3081" max="3081" width="13.69921875" style="4" customWidth="1"/>
    <col min="3082" max="3082" width="9.3984375" style="4" customWidth="1"/>
    <col min="3083" max="3083" width="14.59765625" style="4" customWidth="1"/>
    <col min="3084" max="3327" width="8.796875" style="4"/>
    <col min="3328" max="3328" width="5.59765625" style="4" customWidth="1"/>
    <col min="3329" max="3329" width="7.296875" style="4" customWidth="1"/>
    <col min="3330" max="3330" width="26.8984375" style="4" customWidth="1"/>
    <col min="3331" max="3331" width="12.8984375" style="4" customWidth="1"/>
    <col min="3332" max="3332" width="13.69921875" style="4" customWidth="1"/>
    <col min="3333" max="3333" width="9.3984375" style="4" customWidth="1"/>
    <col min="3334" max="3334" width="7.296875" style="4" customWidth="1"/>
    <col min="3335" max="3335" width="26.8984375" style="4" customWidth="1"/>
    <col min="3336" max="3336" width="12.8984375" style="4" customWidth="1"/>
    <col min="3337" max="3337" width="13.69921875" style="4" customWidth="1"/>
    <col min="3338" max="3338" width="9.3984375" style="4" customWidth="1"/>
    <col min="3339" max="3339" width="14.59765625" style="4" customWidth="1"/>
    <col min="3340" max="3583" width="8.796875" style="4"/>
    <col min="3584" max="3584" width="5.59765625" style="4" customWidth="1"/>
    <col min="3585" max="3585" width="7.296875" style="4" customWidth="1"/>
    <col min="3586" max="3586" width="26.8984375" style="4" customWidth="1"/>
    <col min="3587" max="3587" width="12.8984375" style="4" customWidth="1"/>
    <col min="3588" max="3588" width="13.69921875" style="4" customWidth="1"/>
    <col min="3589" max="3589" width="9.3984375" style="4" customWidth="1"/>
    <col min="3590" max="3590" width="7.296875" style="4" customWidth="1"/>
    <col min="3591" max="3591" width="26.8984375" style="4" customWidth="1"/>
    <col min="3592" max="3592" width="12.8984375" style="4" customWidth="1"/>
    <col min="3593" max="3593" width="13.69921875" style="4" customWidth="1"/>
    <col min="3594" max="3594" width="9.3984375" style="4" customWidth="1"/>
    <col min="3595" max="3595" width="14.59765625" style="4" customWidth="1"/>
    <col min="3596" max="3839" width="8.796875" style="4"/>
    <col min="3840" max="3840" width="5.59765625" style="4" customWidth="1"/>
    <col min="3841" max="3841" width="7.296875" style="4" customWidth="1"/>
    <col min="3842" max="3842" width="26.8984375" style="4" customWidth="1"/>
    <col min="3843" max="3843" width="12.8984375" style="4" customWidth="1"/>
    <col min="3844" max="3844" width="13.69921875" style="4" customWidth="1"/>
    <col min="3845" max="3845" width="9.3984375" style="4" customWidth="1"/>
    <col min="3846" max="3846" width="7.296875" style="4" customWidth="1"/>
    <col min="3847" max="3847" width="26.8984375" style="4" customWidth="1"/>
    <col min="3848" max="3848" width="12.8984375" style="4" customWidth="1"/>
    <col min="3849" max="3849" width="13.69921875" style="4" customWidth="1"/>
    <col min="3850" max="3850" width="9.3984375" style="4" customWidth="1"/>
    <col min="3851" max="3851" width="14.59765625" style="4" customWidth="1"/>
    <col min="3852" max="4095" width="8.796875" style="4"/>
    <col min="4096" max="4096" width="5.59765625" style="4" customWidth="1"/>
    <col min="4097" max="4097" width="7.296875" style="4" customWidth="1"/>
    <col min="4098" max="4098" width="26.8984375" style="4" customWidth="1"/>
    <col min="4099" max="4099" width="12.8984375" style="4" customWidth="1"/>
    <col min="4100" max="4100" width="13.69921875" style="4" customWidth="1"/>
    <col min="4101" max="4101" width="9.3984375" style="4" customWidth="1"/>
    <col min="4102" max="4102" width="7.296875" style="4" customWidth="1"/>
    <col min="4103" max="4103" width="26.8984375" style="4" customWidth="1"/>
    <col min="4104" max="4104" width="12.8984375" style="4" customWidth="1"/>
    <col min="4105" max="4105" width="13.69921875" style="4" customWidth="1"/>
    <col min="4106" max="4106" width="9.3984375" style="4" customWidth="1"/>
    <col min="4107" max="4107" width="14.59765625" style="4" customWidth="1"/>
    <col min="4108" max="4351" width="8.796875" style="4"/>
    <col min="4352" max="4352" width="5.59765625" style="4" customWidth="1"/>
    <col min="4353" max="4353" width="7.296875" style="4" customWidth="1"/>
    <col min="4354" max="4354" width="26.8984375" style="4" customWidth="1"/>
    <col min="4355" max="4355" width="12.8984375" style="4" customWidth="1"/>
    <col min="4356" max="4356" width="13.69921875" style="4" customWidth="1"/>
    <col min="4357" max="4357" width="9.3984375" style="4" customWidth="1"/>
    <col min="4358" max="4358" width="7.296875" style="4" customWidth="1"/>
    <col min="4359" max="4359" width="26.8984375" style="4" customWidth="1"/>
    <col min="4360" max="4360" width="12.8984375" style="4" customWidth="1"/>
    <col min="4361" max="4361" width="13.69921875" style="4" customWidth="1"/>
    <col min="4362" max="4362" width="9.3984375" style="4" customWidth="1"/>
    <col min="4363" max="4363" width="14.59765625" style="4" customWidth="1"/>
    <col min="4364" max="4607" width="8.796875" style="4"/>
    <col min="4608" max="4608" width="5.59765625" style="4" customWidth="1"/>
    <col min="4609" max="4609" width="7.296875" style="4" customWidth="1"/>
    <col min="4610" max="4610" width="26.8984375" style="4" customWidth="1"/>
    <col min="4611" max="4611" width="12.8984375" style="4" customWidth="1"/>
    <col min="4612" max="4612" width="13.69921875" style="4" customWidth="1"/>
    <col min="4613" max="4613" width="9.3984375" style="4" customWidth="1"/>
    <col min="4614" max="4614" width="7.296875" style="4" customWidth="1"/>
    <col min="4615" max="4615" width="26.8984375" style="4" customWidth="1"/>
    <col min="4616" max="4616" width="12.8984375" style="4" customWidth="1"/>
    <col min="4617" max="4617" width="13.69921875" style="4" customWidth="1"/>
    <col min="4618" max="4618" width="9.3984375" style="4" customWidth="1"/>
    <col min="4619" max="4619" width="14.59765625" style="4" customWidth="1"/>
    <col min="4620" max="4863" width="8.796875" style="4"/>
    <col min="4864" max="4864" width="5.59765625" style="4" customWidth="1"/>
    <col min="4865" max="4865" width="7.296875" style="4" customWidth="1"/>
    <col min="4866" max="4866" width="26.8984375" style="4" customWidth="1"/>
    <col min="4867" max="4867" width="12.8984375" style="4" customWidth="1"/>
    <col min="4868" max="4868" width="13.69921875" style="4" customWidth="1"/>
    <col min="4869" max="4869" width="9.3984375" style="4" customWidth="1"/>
    <col min="4870" max="4870" width="7.296875" style="4" customWidth="1"/>
    <col min="4871" max="4871" width="26.8984375" style="4" customWidth="1"/>
    <col min="4872" max="4872" width="12.8984375" style="4" customWidth="1"/>
    <col min="4873" max="4873" width="13.69921875" style="4" customWidth="1"/>
    <col min="4874" max="4874" width="9.3984375" style="4" customWidth="1"/>
    <col min="4875" max="4875" width="14.59765625" style="4" customWidth="1"/>
    <col min="4876" max="5119" width="8.796875" style="4"/>
    <col min="5120" max="5120" width="5.59765625" style="4" customWidth="1"/>
    <col min="5121" max="5121" width="7.296875" style="4" customWidth="1"/>
    <col min="5122" max="5122" width="26.8984375" style="4" customWidth="1"/>
    <col min="5123" max="5123" width="12.8984375" style="4" customWidth="1"/>
    <col min="5124" max="5124" width="13.69921875" style="4" customWidth="1"/>
    <col min="5125" max="5125" width="9.3984375" style="4" customWidth="1"/>
    <col min="5126" max="5126" width="7.296875" style="4" customWidth="1"/>
    <col min="5127" max="5127" width="26.8984375" style="4" customWidth="1"/>
    <col min="5128" max="5128" width="12.8984375" style="4" customWidth="1"/>
    <col min="5129" max="5129" width="13.69921875" style="4" customWidth="1"/>
    <col min="5130" max="5130" width="9.3984375" style="4" customWidth="1"/>
    <col min="5131" max="5131" width="14.59765625" style="4" customWidth="1"/>
    <col min="5132" max="5375" width="8.796875" style="4"/>
    <col min="5376" max="5376" width="5.59765625" style="4" customWidth="1"/>
    <col min="5377" max="5377" width="7.296875" style="4" customWidth="1"/>
    <col min="5378" max="5378" width="26.8984375" style="4" customWidth="1"/>
    <col min="5379" max="5379" width="12.8984375" style="4" customWidth="1"/>
    <col min="5380" max="5380" width="13.69921875" style="4" customWidth="1"/>
    <col min="5381" max="5381" width="9.3984375" style="4" customWidth="1"/>
    <col min="5382" max="5382" width="7.296875" style="4" customWidth="1"/>
    <col min="5383" max="5383" width="26.8984375" style="4" customWidth="1"/>
    <col min="5384" max="5384" width="12.8984375" style="4" customWidth="1"/>
    <col min="5385" max="5385" width="13.69921875" style="4" customWidth="1"/>
    <col min="5386" max="5386" width="9.3984375" style="4" customWidth="1"/>
    <col min="5387" max="5387" width="14.59765625" style="4" customWidth="1"/>
    <col min="5388" max="5631" width="8.796875" style="4"/>
    <col min="5632" max="5632" width="5.59765625" style="4" customWidth="1"/>
    <col min="5633" max="5633" width="7.296875" style="4" customWidth="1"/>
    <col min="5634" max="5634" width="26.8984375" style="4" customWidth="1"/>
    <col min="5635" max="5635" width="12.8984375" style="4" customWidth="1"/>
    <col min="5636" max="5636" width="13.69921875" style="4" customWidth="1"/>
    <col min="5637" max="5637" width="9.3984375" style="4" customWidth="1"/>
    <col min="5638" max="5638" width="7.296875" style="4" customWidth="1"/>
    <col min="5639" max="5639" width="26.8984375" style="4" customWidth="1"/>
    <col min="5640" max="5640" width="12.8984375" style="4" customWidth="1"/>
    <col min="5641" max="5641" width="13.69921875" style="4" customWidth="1"/>
    <col min="5642" max="5642" width="9.3984375" style="4" customWidth="1"/>
    <col min="5643" max="5643" width="14.59765625" style="4" customWidth="1"/>
    <col min="5644" max="5887" width="8.796875" style="4"/>
    <col min="5888" max="5888" width="5.59765625" style="4" customWidth="1"/>
    <col min="5889" max="5889" width="7.296875" style="4" customWidth="1"/>
    <col min="5890" max="5890" width="26.8984375" style="4" customWidth="1"/>
    <col min="5891" max="5891" width="12.8984375" style="4" customWidth="1"/>
    <col min="5892" max="5892" width="13.69921875" style="4" customWidth="1"/>
    <col min="5893" max="5893" width="9.3984375" style="4" customWidth="1"/>
    <col min="5894" max="5894" width="7.296875" style="4" customWidth="1"/>
    <col min="5895" max="5895" width="26.8984375" style="4" customWidth="1"/>
    <col min="5896" max="5896" width="12.8984375" style="4" customWidth="1"/>
    <col min="5897" max="5897" width="13.69921875" style="4" customWidth="1"/>
    <col min="5898" max="5898" width="9.3984375" style="4" customWidth="1"/>
    <col min="5899" max="5899" width="14.59765625" style="4" customWidth="1"/>
    <col min="5900" max="6143" width="8.796875" style="4"/>
    <col min="6144" max="6144" width="5.59765625" style="4" customWidth="1"/>
    <col min="6145" max="6145" width="7.296875" style="4" customWidth="1"/>
    <col min="6146" max="6146" width="26.8984375" style="4" customWidth="1"/>
    <col min="6147" max="6147" width="12.8984375" style="4" customWidth="1"/>
    <col min="6148" max="6148" width="13.69921875" style="4" customWidth="1"/>
    <col min="6149" max="6149" width="9.3984375" style="4" customWidth="1"/>
    <col min="6150" max="6150" width="7.296875" style="4" customWidth="1"/>
    <col min="6151" max="6151" width="26.8984375" style="4" customWidth="1"/>
    <col min="6152" max="6152" width="12.8984375" style="4" customWidth="1"/>
    <col min="6153" max="6153" width="13.69921875" style="4" customWidth="1"/>
    <col min="6154" max="6154" width="9.3984375" style="4" customWidth="1"/>
    <col min="6155" max="6155" width="14.59765625" style="4" customWidth="1"/>
    <col min="6156" max="6399" width="8.796875" style="4"/>
    <col min="6400" max="6400" width="5.59765625" style="4" customWidth="1"/>
    <col min="6401" max="6401" width="7.296875" style="4" customWidth="1"/>
    <col min="6402" max="6402" width="26.8984375" style="4" customWidth="1"/>
    <col min="6403" max="6403" width="12.8984375" style="4" customWidth="1"/>
    <col min="6404" max="6404" width="13.69921875" style="4" customWidth="1"/>
    <col min="6405" max="6405" width="9.3984375" style="4" customWidth="1"/>
    <col min="6406" max="6406" width="7.296875" style="4" customWidth="1"/>
    <col min="6407" max="6407" width="26.8984375" style="4" customWidth="1"/>
    <col min="6408" max="6408" width="12.8984375" style="4" customWidth="1"/>
    <col min="6409" max="6409" width="13.69921875" style="4" customWidth="1"/>
    <col min="6410" max="6410" width="9.3984375" style="4" customWidth="1"/>
    <col min="6411" max="6411" width="14.59765625" style="4" customWidth="1"/>
    <col min="6412" max="6655" width="8.796875" style="4"/>
    <col min="6656" max="6656" width="5.59765625" style="4" customWidth="1"/>
    <col min="6657" max="6657" width="7.296875" style="4" customWidth="1"/>
    <col min="6658" max="6658" width="26.8984375" style="4" customWidth="1"/>
    <col min="6659" max="6659" width="12.8984375" style="4" customWidth="1"/>
    <col min="6660" max="6660" width="13.69921875" style="4" customWidth="1"/>
    <col min="6661" max="6661" width="9.3984375" style="4" customWidth="1"/>
    <col min="6662" max="6662" width="7.296875" style="4" customWidth="1"/>
    <col min="6663" max="6663" width="26.8984375" style="4" customWidth="1"/>
    <col min="6664" max="6664" width="12.8984375" style="4" customWidth="1"/>
    <col min="6665" max="6665" width="13.69921875" style="4" customWidth="1"/>
    <col min="6666" max="6666" width="9.3984375" style="4" customWidth="1"/>
    <col min="6667" max="6667" width="14.59765625" style="4" customWidth="1"/>
    <col min="6668" max="6911" width="8.796875" style="4"/>
    <col min="6912" max="6912" width="5.59765625" style="4" customWidth="1"/>
    <col min="6913" max="6913" width="7.296875" style="4" customWidth="1"/>
    <col min="6914" max="6914" width="26.8984375" style="4" customWidth="1"/>
    <col min="6915" max="6915" width="12.8984375" style="4" customWidth="1"/>
    <col min="6916" max="6916" width="13.69921875" style="4" customWidth="1"/>
    <col min="6917" max="6917" width="9.3984375" style="4" customWidth="1"/>
    <col min="6918" max="6918" width="7.296875" style="4" customWidth="1"/>
    <col min="6919" max="6919" width="26.8984375" style="4" customWidth="1"/>
    <col min="6920" max="6920" width="12.8984375" style="4" customWidth="1"/>
    <col min="6921" max="6921" width="13.69921875" style="4" customWidth="1"/>
    <col min="6922" max="6922" width="9.3984375" style="4" customWidth="1"/>
    <col min="6923" max="6923" width="14.59765625" style="4" customWidth="1"/>
    <col min="6924" max="7167" width="8.796875" style="4"/>
    <col min="7168" max="7168" width="5.59765625" style="4" customWidth="1"/>
    <col min="7169" max="7169" width="7.296875" style="4" customWidth="1"/>
    <col min="7170" max="7170" width="26.8984375" style="4" customWidth="1"/>
    <col min="7171" max="7171" width="12.8984375" style="4" customWidth="1"/>
    <col min="7172" max="7172" width="13.69921875" style="4" customWidth="1"/>
    <col min="7173" max="7173" width="9.3984375" style="4" customWidth="1"/>
    <col min="7174" max="7174" width="7.296875" style="4" customWidth="1"/>
    <col min="7175" max="7175" width="26.8984375" style="4" customWidth="1"/>
    <col min="7176" max="7176" width="12.8984375" style="4" customWidth="1"/>
    <col min="7177" max="7177" width="13.69921875" style="4" customWidth="1"/>
    <col min="7178" max="7178" width="9.3984375" style="4" customWidth="1"/>
    <col min="7179" max="7179" width="14.59765625" style="4" customWidth="1"/>
    <col min="7180" max="7423" width="8.796875" style="4"/>
    <col min="7424" max="7424" width="5.59765625" style="4" customWidth="1"/>
    <col min="7425" max="7425" width="7.296875" style="4" customWidth="1"/>
    <col min="7426" max="7426" width="26.8984375" style="4" customWidth="1"/>
    <col min="7427" max="7427" width="12.8984375" style="4" customWidth="1"/>
    <col min="7428" max="7428" width="13.69921875" style="4" customWidth="1"/>
    <col min="7429" max="7429" width="9.3984375" style="4" customWidth="1"/>
    <col min="7430" max="7430" width="7.296875" style="4" customWidth="1"/>
    <col min="7431" max="7431" width="26.8984375" style="4" customWidth="1"/>
    <col min="7432" max="7432" width="12.8984375" style="4" customWidth="1"/>
    <col min="7433" max="7433" width="13.69921875" style="4" customWidth="1"/>
    <col min="7434" max="7434" width="9.3984375" style="4" customWidth="1"/>
    <col min="7435" max="7435" width="14.59765625" style="4" customWidth="1"/>
    <col min="7436" max="7679" width="8.796875" style="4"/>
    <col min="7680" max="7680" width="5.59765625" style="4" customWidth="1"/>
    <col min="7681" max="7681" width="7.296875" style="4" customWidth="1"/>
    <col min="7682" max="7682" width="26.8984375" style="4" customWidth="1"/>
    <col min="7683" max="7683" width="12.8984375" style="4" customWidth="1"/>
    <col min="7684" max="7684" width="13.69921875" style="4" customWidth="1"/>
    <col min="7685" max="7685" width="9.3984375" style="4" customWidth="1"/>
    <col min="7686" max="7686" width="7.296875" style="4" customWidth="1"/>
    <col min="7687" max="7687" width="26.8984375" style="4" customWidth="1"/>
    <col min="7688" max="7688" width="12.8984375" style="4" customWidth="1"/>
    <col min="7689" max="7689" width="13.69921875" style="4" customWidth="1"/>
    <col min="7690" max="7690" width="9.3984375" style="4" customWidth="1"/>
    <col min="7691" max="7691" width="14.59765625" style="4" customWidth="1"/>
    <col min="7692" max="7935" width="8.796875" style="4"/>
    <col min="7936" max="7936" width="5.59765625" style="4" customWidth="1"/>
    <col min="7937" max="7937" width="7.296875" style="4" customWidth="1"/>
    <col min="7938" max="7938" width="26.8984375" style="4" customWidth="1"/>
    <col min="7939" max="7939" width="12.8984375" style="4" customWidth="1"/>
    <col min="7940" max="7940" width="13.69921875" style="4" customWidth="1"/>
    <col min="7941" max="7941" width="9.3984375" style="4" customWidth="1"/>
    <col min="7942" max="7942" width="7.296875" style="4" customWidth="1"/>
    <col min="7943" max="7943" width="26.8984375" style="4" customWidth="1"/>
    <col min="7944" max="7944" width="12.8984375" style="4" customWidth="1"/>
    <col min="7945" max="7945" width="13.69921875" style="4" customWidth="1"/>
    <col min="7946" max="7946" width="9.3984375" style="4" customWidth="1"/>
    <col min="7947" max="7947" width="14.59765625" style="4" customWidth="1"/>
    <col min="7948" max="8191" width="8.796875" style="4"/>
    <col min="8192" max="8192" width="5.59765625" style="4" customWidth="1"/>
    <col min="8193" max="8193" width="7.296875" style="4" customWidth="1"/>
    <col min="8194" max="8194" width="26.8984375" style="4" customWidth="1"/>
    <col min="8195" max="8195" width="12.8984375" style="4" customWidth="1"/>
    <col min="8196" max="8196" width="13.69921875" style="4" customWidth="1"/>
    <col min="8197" max="8197" width="9.3984375" style="4" customWidth="1"/>
    <col min="8198" max="8198" width="7.296875" style="4" customWidth="1"/>
    <col min="8199" max="8199" width="26.8984375" style="4" customWidth="1"/>
    <col min="8200" max="8200" width="12.8984375" style="4" customWidth="1"/>
    <col min="8201" max="8201" width="13.69921875" style="4" customWidth="1"/>
    <col min="8202" max="8202" width="9.3984375" style="4" customWidth="1"/>
    <col min="8203" max="8203" width="14.59765625" style="4" customWidth="1"/>
    <col min="8204" max="8447" width="8.796875" style="4"/>
    <col min="8448" max="8448" width="5.59765625" style="4" customWidth="1"/>
    <col min="8449" max="8449" width="7.296875" style="4" customWidth="1"/>
    <col min="8450" max="8450" width="26.8984375" style="4" customWidth="1"/>
    <col min="8451" max="8451" width="12.8984375" style="4" customWidth="1"/>
    <col min="8452" max="8452" width="13.69921875" style="4" customWidth="1"/>
    <col min="8453" max="8453" width="9.3984375" style="4" customWidth="1"/>
    <col min="8454" max="8454" width="7.296875" style="4" customWidth="1"/>
    <col min="8455" max="8455" width="26.8984375" style="4" customWidth="1"/>
    <col min="8456" max="8456" width="12.8984375" style="4" customWidth="1"/>
    <col min="8457" max="8457" width="13.69921875" style="4" customWidth="1"/>
    <col min="8458" max="8458" width="9.3984375" style="4" customWidth="1"/>
    <col min="8459" max="8459" width="14.59765625" style="4" customWidth="1"/>
    <col min="8460" max="8703" width="8.796875" style="4"/>
    <col min="8704" max="8704" width="5.59765625" style="4" customWidth="1"/>
    <col min="8705" max="8705" width="7.296875" style="4" customWidth="1"/>
    <col min="8706" max="8706" width="26.8984375" style="4" customWidth="1"/>
    <col min="8707" max="8707" width="12.8984375" style="4" customWidth="1"/>
    <col min="8708" max="8708" width="13.69921875" style="4" customWidth="1"/>
    <col min="8709" max="8709" width="9.3984375" style="4" customWidth="1"/>
    <col min="8710" max="8710" width="7.296875" style="4" customWidth="1"/>
    <col min="8711" max="8711" width="26.8984375" style="4" customWidth="1"/>
    <col min="8712" max="8712" width="12.8984375" style="4" customWidth="1"/>
    <col min="8713" max="8713" width="13.69921875" style="4" customWidth="1"/>
    <col min="8714" max="8714" width="9.3984375" style="4" customWidth="1"/>
    <col min="8715" max="8715" width="14.59765625" style="4" customWidth="1"/>
    <col min="8716" max="8959" width="8.796875" style="4"/>
    <col min="8960" max="8960" width="5.59765625" style="4" customWidth="1"/>
    <col min="8961" max="8961" width="7.296875" style="4" customWidth="1"/>
    <col min="8962" max="8962" width="26.8984375" style="4" customWidth="1"/>
    <col min="8963" max="8963" width="12.8984375" style="4" customWidth="1"/>
    <col min="8964" max="8964" width="13.69921875" style="4" customWidth="1"/>
    <col min="8965" max="8965" width="9.3984375" style="4" customWidth="1"/>
    <col min="8966" max="8966" width="7.296875" style="4" customWidth="1"/>
    <col min="8967" max="8967" width="26.8984375" style="4" customWidth="1"/>
    <col min="8968" max="8968" width="12.8984375" style="4" customWidth="1"/>
    <col min="8969" max="8969" width="13.69921875" style="4" customWidth="1"/>
    <col min="8970" max="8970" width="9.3984375" style="4" customWidth="1"/>
    <col min="8971" max="8971" width="14.59765625" style="4" customWidth="1"/>
    <col min="8972" max="9215" width="8.796875" style="4"/>
    <col min="9216" max="9216" width="5.59765625" style="4" customWidth="1"/>
    <col min="9217" max="9217" width="7.296875" style="4" customWidth="1"/>
    <col min="9218" max="9218" width="26.8984375" style="4" customWidth="1"/>
    <col min="9219" max="9219" width="12.8984375" style="4" customWidth="1"/>
    <col min="9220" max="9220" width="13.69921875" style="4" customWidth="1"/>
    <col min="9221" max="9221" width="9.3984375" style="4" customWidth="1"/>
    <col min="9222" max="9222" width="7.296875" style="4" customWidth="1"/>
    <col min="9223" max="9223" width="26.8984375" style="4" customWidth="1"/>
    <col min="9224" max="9224" width="12.8984375" style="4" customWidth="1"/>
    <col min="9225" max="9225" width="13.69921875" style="4" customWidth="1"/>
    <col min="9226" max="9226" width="9.3984375" style="4" customWidth="1"/>
    <col min="9227" max="9227" width="14.59765625" style="4" customWidth="1"/>
    <col min="9228" max="9471" width="8.796875" style="4"/>
    <col min="9472" max="9472" width="5.59765625" style="4" customWidth="1"/>
    <col min="9473" max="9473" width="7.296875" style="4" customWidth="1"/>
    <col min="9474" max="9474" width="26.8984375" style="4" customWidth="1"/>
    <col min="9475" max="9475" width="12.8984375" style="4" customWidth="1"/>
    <col min="9476" max="9476" width="13.69921875" style="4" customWidth="1"/>
    <col min="9477" max="9477" width="9.3984375" style="4" customWidth="1"/>
    <col min="9478" max="9478" width="7.296875" style="4" customWidth="1"/>
    <col min="9479" max="9479" width="26.8984375" style="4" customWidth="1"/>
    <col min="9480" max="9480" width="12.8984375" style="4" customWidth="1"/>
    <col min="9481" max="9481" width="13.69921875" style="4" customWidth="1"/>
    <col min="9482" max="9482" width="9.3984375" style="4" customWidth="1"/>
    <col min="9483" max="9483" width="14.59765625" style="4" customWidth="1"/>
    <col min="9484" max="9727" width="8.796875" style="4"/>
    <col min="9728" max="9728" width="5.59765625" style="4" customWidth="1"/>
    <col min="9729" max="9729" width="7.296875" style="4" customWidth="1"/>
    <col min="9730" max="9730" width="26.8984375" style="4" customWidth="1"/>
    <col min="9731" max="9731" width="12.8984375" style="4" customWidth="1"/>
    <col min="9732" max="9732" width="13.69921875" style="4" customWidth="1"/>
    <col min="9733" max="9733" width="9.3984375" style="4" customWidth="1"/>
    <col min="9734" max="9734" width="7.296875" style="4" customWidth="1"/>
    <col min="9735" max="9735" width="26.8984375" style="4" customWidth="1"/>
    <col min="9736" max="9736" width="12.8984375" style="4" customWidth="1"/>
    <col min="9737" max="9737" width="13.69921875" style="4" customWidth="1"/>
    <col min="9738" max="9738" width="9.3984375" style="4" customWidth="1"/>
    <col min="9739" max="9739" width="14.59765625" style="4" customWidth="1"/>
    <col min="9740" max="9983" width="8.796875" style="4"/>
    <col min="9984" max="9984" width="5.59765625" style="4" customWidth="1"/>
    <col min="9985" max="9985" width="7.296875" style="4" customWidth="1"/>
    <col min="9986" max="9986" width="26.8984375" style="4" customWidth="1"/>
    <col min="9987" max="9987" width="12.8984375" style="4" customWidth="1"/>
    <col min="9988" max="9988" width="13.69921875" style="4" customWidth="1"/>
    <col min="9989" max="9989" width="9.3984375" style="4" customWidth="1"/>
    <col min="9990" max="9990" width="7.296875" style="4" customWidth="1"/>
    <col min="9991" max="9991" width="26.8984375" style="4" customWidth="1"/>
    <col min="9992" max="9992" width="12.8984375" style="4" customWidth="1"/>
    <col min="9993" max="9993" width="13.69921875" style="4" customWidth="1"/>
    <col min="9994" max="9994" width="9.3984375" style="4" customWidth="1"/>
    <col min="9995" max="9995" width="14.59765625" style="4" customWidth="1"/>
    <col min="9996" max="10239" width="8.796875" style="4"/>
    <col min="10240" max="10240" width="5.59765625" style="4" customWidth="1"/>
    <col min="10241" max="10241" width="7.296875" style="4" customWidth="1"/>
    <col min="10242" max="10242" width="26.8984375" style="4" customWidth="1"/>
    <col min="10243" max="10243" width="12.8984375" style="4" customWidth="1"/>
    <col min="10244" max="10244" width="13.69921875" style="4" customWidth="1"/>
    <col min="10245" max="10245" width="9.3984375" style="4" customWidth="1"/>
    <col min="10246" max="10246" width="7.296875" style="4" customWidth="1"/>
    <col min="10247" max="10247" width="26.8984375" style="4" customWidth="1"/>
    <col min="10248" max="10248" width="12.8984375" style="4" customWidth="1"/>
    <col min="10249" max="10249" width="13.69921875" style="4" customWidth="1"/>
    <col min="10250" max="10250" width="9.3984375" style="4" customWidth="1"/>
    <col min="10251" max="10251" width="14.59765625" style="4" customWidth="1"/>
    <col min="10252" max="10495" width="8.796875" style="4"/>
    <col min="10496" max="10496" width="5.59765625" style="4" customWidth="1"/>
    <col min="10497" max="10497" width="7.296875" style="4" customWidth="1"/>
    <col min="10498" max="10498" width="26.8984375" style="4" customWidth="1"/>
    <col min="10499" max="10499" width="12.8984375" style="4" customWidth="1"/>
    <col min="10500" max="10500" width="13.69921875" style="4" customWidth="1"/>
    <col min="10501" max="10501" width="9.3984375" style="4" customWidth="1"/>
    <col min="10502" max="10502" width="7.296875" style="4" customWidth="1"/>
    <col min="10503" max="10503" width="26.8984375" style="4" customWidth="1"/>
    <col min="10504" max="10504" width="12.8984375" style="4" customWidth="1"/>
    <col min="10505" max="10505" width="13.69921875" style="4" customWidth="1"/>
    <col min="10506" max="10506" width="9.3984375" style="4" customWidth="1"/>
    <col min="10507" max="10507" width="14.59765625" style="4" customWidth="1"/>
    <col min="10508" max="10751" width="8.796875" style="4"/>
    <col min="10752" max="10752" width="5.59765625" style="4" customWidth="1"/>
    <col min="10753" max="10753" width="7.296875" style="4" customWidth="1"/>
    <col min="10754" max="10754" width="26.8984375" style="4" customWidth="1"/>
    <col min="10755" max="10755" width="12.8984375" style="4" customWidth="1"/>
    <col min="10756" max="10756" width="13.69921875" style="4" customWidth="1"/>
    <col min="10757" max="10757" width="9.3984375" style="4" customWidth="1"/>
    <col min="10758" max="10758" width="7.296875" style="4" customWidth="1"/>
    <col min="10759" max="10759" width="26.8984375" style="4" customWidth="1"/>
    <col min="10760" max="10760" width="12.8984375" style="4" customWidth="1"/>
    <col min="10761" max="10761" width="13.69921875" style="4" customWidth="1"/>
    <col min="10762" max="10762" width="9.3984375" style="4" customWidth="1"/>
    <col min="10763" max="10763" width="14.59765625" style="4" customWidth="1"/>
    <col min="10764" max="11007" width="8.796875" style="4"/>
    <col min="11008" max="11008" width="5.59765625" style="4" customWidth="1"/>
    <col min="11009" max="11009" width="7.296875" style="4" customWidth="1"/>
    <col min="11010" max="11010" width="26.8984375" style="4" customWidth="1"/>
    <col min="11011" max="11011" width="12.8984375" style="4" customWidth="1"/>
    <col min="11012" max="11012" width="13.69921875" style="4" customWidth="1"/>
    <col min="11013" max="11013" width="9.3984375" style="4" customWidth="1"/>
    <col min="11014" max="11014" width="7.296875" style="4" customWidth="1"/>
    <col min="11015" max="11015" width="26.8984375" style="4" customWidth="1"/>
    <col min="11016" max="11016" width="12.8984375" style="4" customWidth="1"/>
    <col min="11017" max="11017" width="13.69921875" style="4" customWidth="1"/>
    <col min="11018" max="11018" width="9.3984375" style="4" customWidth="1"/>
    <col min="11019" max="11019" width="14.59765625" style="4" customWidth="1"/>
    <col min="11020" max="11263" width="8.796875" style="4"/>
    <col min="11264" max="11264" width="5.59765625" style="4" customWidth="1"/>
    <col min="11265" max="11265" width="7.296875" style="4" customWidth="1"/>
    <col min="11266" max="11266" width="26.8984375" style="4" customWidth="1"/>
    <col min="11267" max="11267" width="12.8984375" style="4" customWidth="1"/>
    <col min="11268" max="11268" width="13.69921875" style="4" customWidth="1"/>
    <col min="11269" max="11269" width="9.3984375" style="4" customWidth="1"/>
    <col min="11270" max="11270" width="7.296875" style="4" customWidth="1"/>
    <col min="11271" max="11271" width="26.8984375" style="4" customWidth="1"/>
    <col min="11272" max="11272" width="12.8984375" style="4" customWidth="1"/>
    <col min="11273" max="11273" width="13.69921875" style="4" customWidth="1"/>
    <col min="11274" max="11274" width="9.3984375" style="4" customWidth="1"/>
    <col min="11275" max="11275" width="14.59765625" style="4" customWidth="1"/>
    <col min="11276" max="11519" width="8.796875" style="4"/>
    <col min="11520" max="11520" width="5.59765625" style="4" customWidth="1"/>
    <col min="11521" max="11521" width="7.296875" style="4" customWidth="1"/>
    <col min="11522" max="11522" width="26.8984375" style="4" customWidth="1"/>
    <col min="11523" max="11523" width="12.8984375" style="4" customWidth="1"/>
    <col min="11524" max="11524" width="13.69921875" style="4" customWidth="1"/>
    <col min="11525" max="11525" width="9.3984375" style="4" customWidth="1"/>
    <col min="11526" max="11526" width="7.296875" style="4" customWidth="1"/>
    <col min="11527" max="11527" width="26.8984375" style="4" customWidth="1"/>
    <col min="11528" max="11528" width="12.8984375" style="4" customWidth="1"/>
    <col min="11529" max="11529" width="13.69921875" style="4" customWidth="1"/>
    <col min="11530" max="11530" width="9.3984375" style="4" customWidth="1"/>
    <col min="11531" max="11531" width="14.59765625" style="4" customWidth="1"/>
    <col min="11532" max="11775" width="8.796875" style="4"/>
    <col min="11776" max="11776" width="5.59765625" style="4" customWidth="1"/>
    <col min="11777" max="11777" width="7.296875" style="4" customWidth="1"/>
    <col min="11778" max="11778" width="26.8984375" style="4" customWidth="1"/>
    <col min="11779" max="11779" width="12.8984375" style="4" customWidth="1"/>
    <col min="11780" max="11780" width="13.69921875" style="4" customWidth="1"/>
    <col min="11781" max="11781" width="9.3984375" style="4" customWidth="1"/>
    <col min="11782" max="11782" width="7.296875" style="4" customWidth="1"/>
    <col min="11783" max="11783" width="26.8984375" style="4" customWidth="1"/>
    <col min="11784" max="11784" width="12.8984375" style="4" customWidth="1"/>
    <col min="11785" max="11785" width="13.69921875" style="4" customWidth="1"/>
    <col min="11786" max="11786" width="9.3984375" style="4" customWidth="1"/>
    <col min="11787" max="11787" width="14.59765625" style="4" customWidth="1"/>
    <col min="11788" max="12031" width="8.796875" style="4"/>
    <col min="12032" max="12032" width="5.59765625" style="4" customWidth="1"/>
    <col min="12033" max="12033" width="7.296875" style="4" customWidth="1"/>
    <col min="12034" max="12034" width="26.8984375" style="4" customWidth="1"/>
    <col min="12035" max="12035" width="12.8984375" style="4" customWidth="1"/>
    <col min="12036" max="12036" width="13.69921875" style="4" customWidth="1"/>
    <col min="12037" max="12037" width="9.3984375" style="4" customWidth="1"/>
    <col min="12038" max="12038" width="7.296875" style="4" customWidth="1"/>
    <col min="12039" max="12039" width="26.8984375" style="4" customWidth="1"/>
    <col min="12040" max="12040" width="12.8984375" style="4" customWidth="1"/>
    <col min="12041" max="12041" width="13.69921875" style="4" customWidth="1"/>
    <col min="12042" max="12042" width="9.3984375" style="4" customWidth="1"/>
    <col min="12043" max="12043" width="14.59765625" style="4" customWidth="1"/>
    <col min="12044" max="12287" width="8.796875" style="4"/>
    <col min="12288" max="12288" width="5.59765625" style="4" customWidth="1"/>
    <col min="12289" max="12289" width="7.296875" style="4" customWidth="1"/>
    <col min="12290" max="12290" width="26.8984375" style="4" customWidth="1"/>
    <col min="12291" max="12291" width="12.8984375" style="4" customWidth="1"/>
    <col min="12292" max="12292" width="13.69921875" style="4" customWidth="1"/>
    <col min="12293" max="12293" width="9.3984375" style="4" customWidth="1"/>
    <col min="12294" max="12294" width="7.296875" style="4" customWidth="1"/>
    <col min="12295" max="12295" width="26.8984375" style="4" customWidth="1"/>
    <col min="12296" max="12296" width="12.8984375" style="4" customWidth="1"/>
    <col min="12297" max="12297" width="13.69921875" style="4" customWidth="1"/>
    <col min="12298" max="12298" width="9.3984375" style="4" customWidth="1"/>
    <col min="12299" max="12299" width="14.59765625" style="4" customWidth="1"/>
    <col min="12300" max="12543" width="8.796875" style="4"/>
    <col min="12544" max="12544" width="5.59765625" style="4" customWidth="1"/>
    <col min="12545" max="12545" width="7.296875" style="4" customWidth="1"/>
    <col min="12546" max="12546" width="26.8984375" style="4" customWidth="1"/>
    <col min="12547" max="12547" width="12.8984375" style="4" customWidth="1"/>
    <col min="12548" max="12548" width="13.69921875" style="4" customWidth="1"/>
    <col min="12549" max="12549" width="9.3984375" style="4" customWidth="1"/>
    <col min="12550" max="12550" width="7.296875" style="4" customWidth="1"/>
    <col min="12551" max="12551" width="26.8984375" style="4" customWidth="1"/>
    <col min="12552" max="12552" width="12.8984375" style="4" customWidth="1"/>
    <col min="12553" max="12553" width="13.69921875" style="4" customWidth="1"/>
    <col min="12554" max="12554" width="9.3984375" style="4" customWidth="1"/>
    <col min="12555" max="12555" width="14.59765625" style="4" customWidth="1"/>
    <col min="12556" max="12799" width="8.796875" style="4"/>
    <col min="12800" max="12800" width="5.59765625" style="4" customWidth="1"/>
    <col min="12801" max="12801" width="7.296875" style="4" customWidth="1"/>
    <col min="12802" max="12802" width="26.8984375" style="4" customWidth="1"/>
    <col min="12803" max="12803" width="12.8984375" style="4" customWidth="1"/>
    <col min="12804" max="12804" width="13.69921875" style="4" customWidth="1"/>
    <col min="12805" max="12805" width="9.3984375" style="4" customWidth="1"/>
    <col min="12806" max="12806" width="7.296875" style="4" customWidth="1"/>
    <col min="12807" max="12807" width="26.8984375" style="4" customWidth="1"/>
    <col min="12808" max="12808" width="12.8984375" style="4" customWidth="1"/>
    <col min="12809" max="12809" width="13.69921875" style="4" customWidth="1"/>
    <col min="12810" max="12810" width="9.3984375" style="4" customWidth="1"/>
    <col min="12811" max="12811" width="14.59765625" style="4" customWidth="1"/>
    <col min="12812" max="13055" width="8.796875" style="4"/>
    <col min="13056" max="13056" width="5.59765625" style="4" customWidth="1"/>
    <col min="13057" max="13057" width="7.296875" style="4" customWidth="1"/>
    <col min="13058" max="13058" width="26.8984375" style="4" customWidth="1"/>
    <col min="13059" max="13059" width="12.8984375" style="4" customWidth="1"/>
    <col min="13060" max="13060" width="13.69921875" style="4" customWidth="1"/>
    <col min="13061" max="13061" width="9.3984375" style="4" customWidth="1"/>
    <col min="13062" max="13062" width="7.296875" style="4" customWidth="1"/>
    <col min="13063" max="13063" width="26.8984375" style="4" customWidth="1"/>
    <col min="13064" max="13064" width="12.8984375" style="4" customWidth="1"/>
    <col min="13065" max="13065" width="13.69921875" style="4" customWidth="1"/>
    <col min="13066" max="13066" width="9.3984375" style="4" customWidth="1"/>
    <col min="13067" max="13067" width="14.59765625" style="4" customWidth="1"/>
    <col min="13068" max="13311" width="8.796875" style="4"/>
    <col min="13312" max="13312" width="5.59765625" style="4" customWidth="1"/>
    <col min="13313" max="13313" width="7.296875" style="4" customWidth="1"/>
    <col min="13314" max="13314" width="26.8984375" style="4" customWidth="1"/>
    <col min="13315" max="13315" width="12.8984375" style="4" customWidth="1"/>
    <col min="13316" max="13316" width="13.69921875" style="4" customWidth="1"/>
    <col min="13317" max="13317" width="9.3984375" style="4" customWidth="1"/>
    <col min="13318" max="13318" width="7.296875" style="4" customWidth="1"/>
    <col min="13319" max="13319" width="26.8984375" style="4" customWidth="1"/>
    <col min="13320" max="13320" width="12.8984375" style="4" customWidth="1"/>
    <col min="13321" max="13321" width="13.69921875" style="4" customWidth="1"/>
    <col min="13322" max="13322" width="9.3984375" style="4" customWidth="1"/>
    <col min="13323" max="13323" width="14.59765625" style="4" customWidth="1"/>
    <col min="13324" max="13567" width="8.796875" style="4"/>
    <col min="13568" max="13568" width="5.59765625" style="4" customWidth="1"/>
    <col min="13569" max="13569" width="7.296875" style="4" customWidth="1"/>
    <col min="13570" max="13570" width="26.8984375" style="4" customWidth="1"/>
    <col min="13571" max="13571" width="12.8984375" style="4" customWidth="1"/>
    <col min="13572" max="13572" width="13.69921875" style="4" customWidth="1"/>
    <col min="13573" max="13573" width="9.3984375" style="4" customWidth="1"/>
    <col min="13574" max="13574" width="7.296875" style="4" customWidth="1"/>
    <col min="13575" max="13575" width="26.8984375" style="4" customWidth="1"/>
    <col min="13576" max="13576" width="12.8984375" style="4" customWidth="1"/>
    <col min="13577" max="13577" width="13.69921875" style="4" customWidth="1"/>
    <col min="13578" max="13578" width="9.3984375" style="4" customWidth="1"/>
    <col min="13579" max="13579" width="14.59765625" style="4" customWidth="1"/>
    <col min="13580" max="13823" width="8.796875" style="4"/>
    <col min="13824" max="13824" width="5.59765625" style="4" customWidth="1"/>
    <col min="13825" max="13825" width="7.296875" style="4" customWidth="1"/>
    <col min="13826" max="13826" width="26.8984375" style="4" customWidth="1"/>
    <col min="13827" max="13827" width="12.8984375" style="4" customWidth="1"/>
    <col min="13828" max="13828" width="13.69921875" style="4" customWidth="1"/>
    <col min="13829" max="13829" width="9.3984375" style="4" customWidth="1"/>
    <col min="13830" max="13830" width="7.296875" style="4" customWidth="1"/>
    <col min="13831" max="13831" width="26.8984375" style="4" customWidth="1"/>
    <col min="13832" max="13832" width="12.8984375" style="4" customWidth="1"/>
    <col min="13833" max="13833" width="13.69921875" style="4" customWidth="1"/>
    <col min="13834" max="13834" width="9.3984375" style="4" customWidth="1"/>
    <col min="13835" max="13835" width="14.59765625" style="4" customWidth="1"/>
    <col min="13836" max="14079" width="8.796875" style="4"/>
    <col min="14080" max="14080" width="5.59765625" style="4" customWidth="1"/>
    <col min="14081" max="14081" width="7.296875" style="4" customWidth="1"/>
    <col min="14082" max="14082" width="26.8984375" style="4" customWidth="1"/>
    <col min="14083" max="14083" width="12.8984375" style="4" customWidth="1"/>
    <col min="14084" max="14084" width="13.69921875" style="4" customWidth="1"/>
    <col min="14085" max="14085" width="9.3984375" style="4" customWidth="1"/>
    <col min="14086" max="14086" width="7.296875" style="4" customWidth="1"/>
    <col min="14087" max="14087" width="26.8984375" style="4" customWidth="1"/>
    <col min="14088" max="14088" width="12.8984375" style="4" customWidth="1"/>
    <col min="14089" max="14089" width="13.69921875" style="4" customWidth="1"/>
    <col min="14090" max="14090" width="9.3984375" style="4" customWidth="1"/>
    <col min="14091" max="14091" width="14.59765625" style="4" customWidth="1"/>
    <col min="14092" max="14335" width="8.796875" style="4"/>
    <col min="14336" max="14336" width="5.59765625" style="4" customWidth="1"/>
    <col min="14337" max="14337" width="7.296875" style="4" customWidth="1"/>
    <col min="14338" max="14338" width="26.8984375" style="4" customWidth="1"/>
    <col min="14339" max="14339" width="12.8984375" style="4" customWidth="1"/>
    <col min="14340" max="14340" width="13.69921875" style="4" customWidth="1"/>
    <col min="14341" max="14341" width="9.3984375" style="4" customWidth="1"/>
    <col min="14342" max="14342" width="7.296875" style="4" customWidth="1"/>
    <col min="14343" max="14343" width="26.8984375" style="4" customWidth="1"/>
    <col min="14344" max="14344" width="12.8984375" style="4" customWidth="1"/>
    <col min="14345" max="14345" width="13.69921875" style="4" customWidth="1"/>
    <col min="14346" max="14346" width="9.3984375" style="4" customWidth="1"/>
    <col min="14347" max="14347" width="14.59765625" style="4" customWidth="1"/>
    <col min="14348" max="14591" width="8.796875" style="4"/>
    <col min="14592" max="14592" width="5.59765625" style="4" customWidth="1"/>
    <col min="14593" max="14593" width="7.296875" style="4" customWidth="1"/>
    <col min="14594" max="14594" width="26.8984375" style="4" customWidth="1"/>
    <col min="14595" max="14595" width="12.8984375" style="4" customWidth="1"/>
    <col min="14596" max="14596" width="13.69921875" style="4" customWidth="1"/>
    <col min="14597" max="14597" width="9.3984375" style="4" customWidth="1"/>
    <col min="14598" max="14598" width="7.296875" style="4" customWidth="1"/>
    <col min="14599" max="14599" width="26.8984375" style="4" customWidth="1"/>
    <col min="14600" max="14600" width="12.8984375" style="4" customWidth="1"/>
    <col min="14601" max="14601" width="13.69921875" style="4" customWidth="1"/>
    <col min="14602" max="14602" width="9.3984375" style="4" customWidth="1"/>
    <col min="14603" max="14603" width="14.59765625" style="4" customWidth="1"/>
    <col min="14604" max="14847" width="8.796875" style="4"/>
    <col min="14848" max="14848" width="5.59765625" style="4" customWidth="1"/>
    <col min="14849" max="14849" width="7.296875" style="4" customWidth="1"/>
    <col min="14850" max="14850" width="26.8984375" style="4" customWidth="1"/>
    <col min="14851" max="14851" width="12.8984375" style="4" customWidth="1"/>
    <col min="14852" max="14852" width="13.69921875" style="4" customWidth="1"/>
    <col min="14853" max="14853" width="9.3984375" style="4" customWidth="1"/>
    <col min="14854" max="14854" width="7.296875" style="4" customWidth="1"/>
    <col min="14855" max="14855" width="26.8984375" style="4" customWidth="1"/>
    <col min="14856" max="14856" width="12.8984375" style="4" customWidth="1"/>
    <col min="14857" max="14857" width="13.69921875" style="4" customWidth="1"/>
    <col min="14858" max="14858" width="9.3984375" style="4" customWidth="1"/>
    <col min="14859" max="14859" width="14.59765625" style="4" customWidth="1"/>
    <col min="14860" max="15103" width="8.796875" style="4"/>
    <col min="15104" max="15104" width="5.59765625" style="4" customWidth="1"/>
    <col min="15105" max="15105" width="7.296875" style="4" customWidth="1"/>
    <col min="15106" max="15106" width="26.8984375" style="4" customWidth="1"/>
    <col min="15107" max="15107" width="12.8984375" style="4" customWidth="1"/>
    <col min="15108" max="15108" width="13.69921875" style="4" customWidth="1"/>
    <col min="15109" max="15109" width="9.3984375" style="4" customWidth="1"/>
    <col min="15110" max="15110" width="7.296875" style="4" customWidth="1"/>
    <col min="15111" max="15111" width="26.8984375" style="4" customWidth="1"/>
    <col min="15112" max="15112" width="12.8984375" style="4" customWidth="1"/>
    <col min="15113" max="15113" width="13.69921875" style="4" customWidth="1"/>
    <col min="15114" max="15114" width="9.3984375" style="4" customWidth="1"/>
    <col min="15115" max="15115" width="14.59765625" style="4" customWidth="1"/>
    <col min="15116" max="15359" width="8.796875" style="4"/>
    <col min="15360" max="15360" width="5.59765625" style="4" customWidth="1"/>
    <col min="15361" max="15361" width="7.296875" style="4" customWidth="1"/>
    <col min="15362" max="15362" width="26.8984375" style="4" customWidth="1"/>
    <col min="15363" max="15363" width="12.8984375" style="4" customWidth="1"/>
    <col min="15364" max="15364" width="13.69921875" style="4" customWidth="1"/>
    <col min="15365" max="15365" width="9.3984375" style="4" customWidth="1"/>
    <col min="15366" max="15366" width="7.296875" style="4" customWidth="1"/>
    <col min="15367" max="15367" width="26.8984375" style="4" customWidth="1"/>
    <col min="15368" max="15368" width="12.8984375" style="4" customWidth="1"/>
    <col min="15369" max="15369" width="13.69921875" style="4" customWidth="1"/>
    <col min="15370" max="15370" width="9.3984375" style="4" customWidth="1"/>
    <col min="15371" max="15371" width="14.59765625" style="4" customWidth="1"/>
    <col min="15372" max="15615" width="8.796875" style="4"/>
    <col min="15616" max="15616" width="5.59765625" style="4" customWidth="1"/>
    <col min="15617" max="15617" width="7.296875" style="4" customWidth="1"/>
    <col min="15618" max="15618" width="26.8984375" style="4" customWidth="1"/>
    <col min="15619" max="15619" width="12.8984375" style="4" customWidth="1"/>
    <col min="15620" max="15620" width="13.69921875" style="4" customWidth="1"/>
    <col min="15621" max="15621" width="9.3984375" style="4" customWidth="1"/>
    <col min="15622" max="15622" width="7.296875" style="4" customWidth="1"/>
    <col min="15623" max="15623" width="26.8984375" style="4" customWidth="1"/>
    <col min="15624" max="15624" width="12.8984375" style="4" customWidth="1"/>
    <col min="15625" max="15625" width="13.69921875" style="4" customWidth="1"/>
    <col min="15626" max="15626" width="9.3984375" style="4" customWidth="1"/>
    <col min="15627" max="15627" width="14.59765625" style="4" customWidth="1"/>
    <col min="15628" max="15871" width="8.796875" style="4"/>
    <col min="15872" max="15872" width="5.59765625" style="4" customWidth="1"/>
    <col min="15873" max="15873" width="7.296875" style="4" customWidth="1"/>
    <col min="15874" max="15874" width="26.8984375" style="4" customWidth="1"/>
    <col min="15875" max="15875" width="12.8984375" style="4" customWidth="1"/>
    <col min="15876" max="15876" width="13.69921875" style="4" customWidth="1"/>
    <col min="15877" max="15877" width="9.3984375" style="4" customWidth="1"/>
    <col min="15878" max="15878" width="7.296875" style="4" customWidth="1"/>
    <col min="15879" max="15879" width="26.8984375" style="4" customWidth="1"/>
    <col min="15880" max="15880" width="12.8984375" style="4" customWidth="1"/>
    <col min="15881" max="15881" width="13.69921875" style="4" customWidth="1"/>
    <col min="15882" max="15882" width="9.3984375" style="4" customWidth="1"/>
    <col min="15883" max="15883" width="14.59765625" style="4" customWidth="1"/>
    <col min="15884" max="16127" width="8.796875" style="4"/>
    <col min="16128" max="16128" width="5.59765625" style="4" customWidth="1"/>
    <col min="16129" max="16129" width="7.296875" style="4" customWidth="1"/>
    <col min="16130" max="16130" width="26.8984375" style="4" customWidth="1"/>
    <col min="16131" max="16131" width="12.8984375" style="4" customWidth="1"/>
    <col min="16132" max="16132" width="13.69921875" style="4" customWidth="1"/>
    <col min="16133" max="16133" width="9.3984375" style="4" customWidth="1"/>
    <col min="16134" max="16134" width="7.296875" style="4" customWidth="1"/>
    <col min="16135" max="16135" width="26.8984375" style="4" customWidth="1"/>
    <col min="16136" max="16136" width="12.8984375" style="4" customWidth="1"/>
    <col min="16137" max="16137" width="13.69921875" style="4" customWidth="1"/>
    <col min="16138" max="16138" width="9.3984375" style="4" customWidth="1"/>
    <col min="16139" max="16139" width="14.59765625" style="4" customWidth="1"/>
    <col min="16140" max="16384" width="8.796875" style="4"/>
  </cols>
  <sheetData>
    <row r="1" spans="1:11" x14ac:dyDescent="0.7">
      <c r="K1" s="7" t="s">
        <v>47</v>
      </c>
    </row>
    <row r="2" spans="1:11" x14ac:dyDescent="0.7">
      <c r="K2" s="239" t="s">
        <v>709</v>
      </c>
    </row>
    <row r="3" spans="1:11" x14ac:dyDescent="0.7">
      <c r="K3" s="239"/>
    </row>
    <row r="4" spans="1:11" ht="21" customHeight="1" x14ac:dyDescent="0.7">
      <c r="A4" s="3" t="s">
        <v>667</v>
      </c>
      <c r="B4" s="3"/>
      <c r="C4" s="3"/>
      <c r="D4" s="3"/>
      <c r="E4" s="3"/>
      <c r="F4" s="3"/>
      <c r="G4" s="3"/>
      <c r="H4" s="3"/>
      <c r="I4" s="3"/>
      <c r="J4" s="3"/>
      <c r="K4" s="240"/>
    </row>
    <row r="5" spans="1:11" ht="21" customHeight="1" x14ac:dyDescent="0.7">
      <c r="A5" s="3" t="str">
        <f>'สพฐ.คปร.1(ตย.)'!E5&amp;'สพฐ.คปร.1(ตย.)'!F5</f>
        <v>สำนักงานเขตพื้นที่การศึกษาประถมศึกษาตัวอย่าง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" customHeight="1" x14ac:dyDescent="0.7">
      <c r="A6" s="3" t="str">
        <f>'สพฐ.คปร.1(ตย.)'!H6&amp;'สพฐ.คปร.1(ตย.)'!I6&amp;" "&amp;'สพฐ.คปร.1(ตย.)'!J6</f>
        <v>ส่งพร้อมหนังสือสำนักงานเขตพื้นที่การศึกษาประถมศึกษาตัวอย่าง ที่ ศธ04999/999 ลงวันที่ 20 เมษายน 2564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" customHeight="1" x14ac:dyDescent="0.7"/>
    <row r="8" spans="1:11" x14ac:dyDescent="0.7">
      <c r="A8" s="406" t="s">
        <v>310</v>
      </c>
      <c r="B8" s="403" t="s">
        <v>300</v>
      </c>
      <c r="C8" s="404"/>
      <c r="D8" s="404"/>
      <c r="E8" s="404"/>
      <c r="F8" s="405"/>
      <c r="G8" s="403" t="s">
        <v>670</v>
      </c>
      <c r="H8" s="404"/>
      <c r="I8" s="404"/>
      <c r="J8" s="404"/>
      <c r="K8" s="408" t="s">
        <v>44</v>
      </c>
    </row>
    <row r="9" spans="1:11" ht="49.2" x14ac:dyDescent="0.7">
      <c r="A9" s="407"/>
      <c r="B9" s="31" t="s">
        <v>48</v>
      </c>
      <c r="C9" s="32" t="s">
        <v>49</v>
      </c>
      <c r="D9" s="31" t="s">
        <v>50</v>
      </c>
      <c r="E9" s="31" t="s">
        <v>668</v>
      </c>
      <c r="F9" s="31" t="s">
        <v>52</v>
      </c>
      <c r="G9" s="31" t="s">
        <v>48</v>
      </c>
      <c r="H9" s="32" t="s">
        <v>49</v>
      </c>
      <c r="I9" s="31" t="s">
        <v>668</v>
      </c>
      <c r="J9" s="150" t="s">
        <v>52</v>
      </c>
      <c r="K9" s="407"/>
    </row>
    <row r="10" spans="1:11" ht="21" customHeight="1" x14ac:dyDescent="0.7">
      <c r="A10" s="23">
        <v>1</v>
      </c>
      <c r="B10" s="23">
        <v>1</v>
      </c>
      <c r="C10" s="28" t="s">
        <v>26</v>
      </c>
      <c r="D10" s="155" t="s">
        <v>747</v>
      </c>
      <c r="E10" s="155" t="s">
        <v>65</v>
      </c>
      <c r="F10" s="25">
        <v>69040</v>
      </c>
      <c r="G10" s="23">
        <v>1</v>
      </c>
      <c r="H10" s="28" t="s">
        <v>26</v>
      </c>
      <c r="I10" s="155" t="s">
        <v>65</v>
      </c>
      <c r="J10" s="25">
        <v>69040</v>
      </c>
      <c r="K10" s="26"/>
    </row>
    <row r="11" spans="1:11" ht="21" customHeight="1" x14ac:dyDescent="0.7">
      <c r="A11" s="27">
        <v>2</v>
      </c>
      <c r="B11" s="27">
        <v>3</v>
      </c>
      <c r="C11" s="28" t="s">
        <v>27</v>
      </c>
      <c r="D11" s="24" t="s">
        <v>66</v>
      </c>
      <c r="E11" s="24" t="s">
        <v>68</v>
      </c>
      <c r="F11" s="29">
        <v>62040</v>
      </c>
      <c r="G11" s="27">
        <v>3</v>
      </c>
      <c r="H11" s="28" t="s">
        <v>27</v>
      </c>
      <c r="I11" s="24" t="s">
        <v>68</v>
      </c>
      <c r="J11" s="29">
        <v>62040</v>
      </c>
      <c r="K11" s="30"/>
    </row>
    <row r="12" spans="1:11" ht="21" customHeight="1" x14ac:dyDescent="0.7">
      <c r="A12" s="27">
        <v>3</v>
      </c>
      <c r="B12" s="27" t="s">
        <v>715</v>
      </c>
      <c r="C12" s="28" t="s">
        <v>67</v>
      </c>
      <c r="D12" s="24" t="s">
        <v>66</v>
      </c>
      <c r="E12" s="24" t="s">
        <v>68</v>
      </c>
      <c r="F12" s="29">
        <v>58390</v>
      </c>
      <c r="G12" s="27" t="s">
        <v>715</v>
      </c>
      <c r="H12" s="28" t="s">
        <v>67</v>
      </c>
      <c r="I12" s="24" t="s">
        <v>68</v>
      </c>
      <c r="J12" s="29">
        <v>58390</v>
      </c>
      <c r="K12" s="30"/>
    </row>
    <row r="13" spans="1:11" ht="21" customHeight="1" x14ac:dyDescent="0.7">
      <c r="A13" s="27">
        <v>4</v>
      </c>
      <c r="B13" s="27">
        <v>1212</v>
      </c>
      <c r="C13" s="28" t="s">
        <v>69</v>
      </c>
      <c r="D13" s="24" t="s">
        <v>66</v>
      </c>
      <c r="E13" s="24" t="s">
        <v>68</v>
      </c>
      <c r="F13" s="29">
        <v>62900</v>
      </c>
      <c r="G13" s="27">
        <v>1212</v>
      </c>
      <c r="H13" s="28" t="s">
        <v>69</v>
      </c>
      <c r="I13" s="24" t="s">
        <v>68</v>
      </c>
      <c r="J13" s="29">
        <v>62900</v>
      </c>
      <c r="K13" s="30"/>
    </row>
    <row r="14" spans="1:11" ht="21" customHeight="1" x14ac:dyDescent="0.7">
      <c r="A14" s="27">
        <v>5</v>
      </c>
      <c r="B14" s="27" t="s">
        <v>717</v>
      </c>
      <c r="C14" s="28" t="s">
        <v>70</v>
      </c>
      <c r="D14" s="24"/>
      <c r="E14" s="24" t="s">
        <v>66</v>
      </c>
      <c r="F14" s="29">
        <v>57380</v>
      </c>
      <c r="G14" s="27" t="s">
        <v>717</v>
      </c>
      <c r="H14" s="28" t="s">
        <v>70</v>
      </c>
      <c r="I14" s="24" t="s">
        <v>66</v>
      </c>
      <c r="J14" s="29">
        <v>57380</v>
      </c>
      <c r="K14" s="30" t="s">
        <v>719</v>
      </c>
    </row>
    <row r="15" spans="1:11" ht="21" customHeight="1" x14ac:dyDescent="0.7">
      <c r="A15" s="27">
        <v>6</v>
      </c>
      <c r="B15" s="27" t="s">
        <v>716</v>
      </c>
      <c r="C15" s="28" t="s">
        <v>110</v>
      </c>
      <c r="D15" s="24"/>
      <c r="E15" s="24" t="s">
        <v>87</v>
      </c>
      <c r="F15" s="29">
        <v>43600</v>
      </c>
      <c r="G15" s="27" t="s">
        <v>720</v>
      </c>
      <c r="H15" s="28" t="s">
        <v>116</v>
      </c>
      <c r="I15" s="24" t="s">
        <v>100</v>
      </c>
      <c r="J15" s="29">
        <v>38750</v>
      </c>
      <c r="K15" s="30" t="s">
        <v>718</v>
      </c>
    </row>
    <row r="16" spans="1:11" ht="21" customHeight="1" x14ac:dyDescent="0.7">
      <c r="A16" s="27"/>
      <c r="B16" s="27"/>
      <c r="C16" s="28"/>
      <c r="D16" s="24"/>
      <c r="E16" s="24"/>
      <c r="F16" s="29"/>
      <c r="G16" s="27"/>
      <c r="H16" s="28"/>
      <c r="I16" s="24"/>
      <c r="J16" s="29"/>
      <c r="K16" s="30"/>
    </row>
    <row r="17" spans="1:11" ht="21" customHeight="1" x14ac:dyDescent="0.7">
      <c r="A17" s="27"/>
      <c r="B17" s="27"/>
      <c r="C17" s="28"/>
      <c r="D17" s="24"/>
      <c r="E17" s="24"/>
      <c r="F17" s="29"/>
      <c r="G17" s="27"/>
      <c r="H17" s="28"/>
      <c r="I17" s="24"/>
      <c r="J17" s="29"/>
      <c r="K17" s="30"/>
    </row>
    <row r="18" spans="1:11" ht="21" customHeight="1" x14ac:dyDescent="0.7">
      <c r="A18" s="27"/>
      <c r="B18" s="27"/>
      <c r="C18" s="28"/>
      <c r="D18" s="24"/>
      <c r="E18" s="24"/>
      <c r="F18" s="29"/>
      <c r="G18" s="27"/>
      <c r="H18" s="28"/>
      <c r="I18" s="24"/>
      <c r="J18" s="29"/>
      <c r="K18" s="30"/>
    </row>
    <row r="19" spans="1:11" ht="21" customHeight="1" x14ac:dyDescent="0.7">
      <c r="A19" s="151"/>
      <c r="B19" s="151"/>
      <c r="C19" s="152"/>
      <c r="D19" s="142"/>
      <c r="E19" s="142"/>
      <c r="F19" s="153"/>
      <c r="G19" s="151"/>
      <c r="H19" s="152"/>
      <c r="I19" s="142"/>
      <c r="J19" s="153"/>
      <c r="K19" s="154"/>
    </row>
    <row r="21" spans="1:11" x14ac:dyDescent="0.7">
      <c r="J21" s="423" t="s">
        <v>38</v>
      </c>
      <c r="K21" s="424"/>
    </row>
    <row r="22" spans="1:11" x14ac:dyDescent="0.7">
      <c r="J22" s="241"/>
      <c r="K22" s="242"/>
    </row>
    <row r="23" spans="1:11" x14ac:dyDescent="0.7">
      <c r="J23" s="241" t="s">
        <v>64</v>
      </c>
      <c r="K23" s="242"/>
    </row>
    <row r="24" spans="1:11" x14ac:dyDescent="0.7">
      <c r="J24" s="243" t="s">
        <v>43</v>
      </c>
      <c r="K24" s="244"/>
    </row>
    <row r="25" spans="1:11" x14ac:dyDescent="0.7">
      <c r="J25" s="194"/>
      <c r="K25" s="194"/>
    </row>
    <row r="26" spans="1:11" ht="21" customHeight="1" x14ac:dyDescent="0.7">
      <c r="A26" s="225" t="s">
        <v>697</v>
      </c>
    </row>
    <row r="27" spans="1:11" ht="21" customHeight="1" x14ac:dyDescent="0.7">
      <c r="B27" s="4" t="s">
        <v>672</v>
      </c>
    </row>
    <row r="28" spans="1:11" ht="21" customHeight="1" x14ac:dyDescent="0.7">
      <c r="B28" s="4" t="s">
        <v>673</v>
      </c>
    </row>
    <row r="29" spans="1:11" ht="21" customHeight="1" x14ac:dyDescent="0.7">
      <c r="B29" s="4" t="s">
        <v>674</v>
      </c>
    </row>
    <row r="30" spans="1:11" ht="21" customHeight="1" x14ac:dyDescent="0.7">
      <c r="B30" s="4" t="s">
        <v>676</v>
      </c>
    </row>
    <row r="31" spans="1:11" ht="21" customHeight="1" x14ac:dyDescent="0.7"/>
    <row r="32" spans="1:11" ht="21" customHeight="1" x14ac:dyDescent="0.7">
      <c r="B32" s="33"/>
      <c r="C32" s="1" t="s">
        <v>0</v>
      </c>
    </row>
    <row r="33" spans="2:3" ht="21" customHeight="1" x14ac:dyDescent="0.7">
      <c r="B33" s="34"/>
      <c r="C33" s="1" t="s">
        <v>45</v>
      </c>
    </row>
    <row r="34" spans="2:3" x14ac:dyDescent="0.7">
      <c r="B34" s="35"/>
      <c r="C34" s="1" t="s">
        <v>46</v>
      </c>
    </row>
  </sheetData>
  <sheetProtection selectLockedCells="1"/>
  <mergeCells count="5">
    <mergeCell ref="A8:A9"/>
    <mergeCell ref="B8:F8"/>
    <mergeCell ref="G8:J8"/>
    <mergeCell ref="K8:K9"/>
    <mergeCell ref="J21:K21"/>
  </mergeCells>
  <dataValidations count="3">
    <dataValidation type="list" allowBlank="1" showInputMessage="1" showErrorMessage="1" sqref="I10:I19 E10:E19" xr:uid="{7334241B-CE18-444D-8487-BE237668561D}">
      <formula1>อันระ</formula1>
    </dataValidation>
    <dataValidation type="list" allowBlank="1" showInputMessage="1" showErrorMessage="1" sqref="D10:D19" xr:uid="{096D836A-6823-440E-B3FA-6A4A8A602A5E}">
      <formula1>วิทย</formula1>
    </dataValidation>
    <dataValidation type="list" allowBlank="1" showInputMessage="1" showErrorMessage="1" sqref="H10:H19 C10:C19" xr:uid="{B136AF52-1600-400C-B1AA-689629811B7C}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CD5-55E3-4200-B0CD-654F6C8B1378}">
  <dimension ref="A1:N49"/>
  <sheetViews>
    <sheetView zoomScale="90" zoomScaleNormal="90" zoomScaleSheetLayoutView="100" workbookViewId="0"/>
  </sheetViews>
  <sheetFormatPr defaultColWidth="9.09765625" defaultRowHeight="13.8" x14ac:dyDescent="0.25"/>
  <cols>
    <col min="1" max="1" width="15.69921875" customWidth="1"/>
    <col min="2" max="2" width="7.296875" bestFit="1" customWidth="1"/>
    <col min="3" max="3" width="16.69921875" customWidth="1"/>
    <col min="4" max="4" width="13.69921875" customWidth="1"/>
    <col min="5" max="5" width="8.69921875" customWidth="1"/>
    <col min="6" max="6" width="15.69921875" customWidth="1"/>
    <col min="7" max="7" width="20.69921875" customWidth="1"/>
    <col min="8" max="8" width="15.69921875" customWidth="1"/>
    <col min="9" max="9" width="12.69921875" customWidth="1"/>
    <col min="10" max="10" width="7.69921875" customWidth="1"/>
    <col min="11" max="11" width="16.69921875" customWidth="1"/>
    <col min="12" max="12" width="13.69921875" customWidth="1"/>
    <col min="13" max="13" width="8.69921875" style="138" customWidth="1"/>
  </cols>
  <sheetData>
    <row r="1" spans="1:14" ht="24.6" x14ac:dyDescent="0.7">
      <c r="D1" s="130"/>
      <c r="G1" s="128"/>
      <c r="H1" s="128"/>
      <c r="K1" s="182"/>
      <c r="L1" s="182"/>
      <c r="M1" s="182" t="s">
        <v>313</v>
      </c>
    </row>
    <row r="2" spans="1:14" ht="24.6" x14ac:dyDescent="0.7">
      <c r="D2" s="130"/>
      <c r="G2" s="128"/>
      <c r="H2" s="128"/>
      <c r="J2" s="182"/>
      <c r="K2" s="182"/>
      <c r="M2" s="182" t="s">
        <v>765</v>
      </c>
    </row>
    <row r="3" spans="1:14" ht="23.25" customHeight="1" x14ac:dyDescent="0.7">
      <c r="D3" s="130"/>
      <c r="G3" s="128"/>
      <c r="H3" s="128"/>
      <c r="J3" s="182"/>
      <c r="K3" s="182"/>
      <c r="L3" s="182"/>
      <c r="M3" s="128"/>
    </row>
    <row r="4" spans="1:14" ht="24.6" customHeight="1" x14ac:dyDescent="0.7">
      <c r="A4" s="197" t="s">
        <v>768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31"/>
    </row>
    <row r="5" spans="1:14" ht="24.6" customHeight="1" x14ac:dyDescent="0.7">
      <c r="A5" s="197" t="s">
        <v>681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31"/>
    </row>
    <row r="6" spans="1:14" ht="24.6" customHeight="1" x14ac:dyDescent="0.7">
      <c r="A6" s="197" t="str">
        <f>'สพฐ.คปร.2(ตย.)'!A5</f>
        <v>สำนักงานเขตพื้นที่การศึกษาประถมศึกษาตัวอย่าง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31"/>
    </row>
    <row r="7" spans="1:14" ht="24.6" customHeight="1" x14ac:dyDescent="0.7">
      <c r="A7" s="197" t="str">
        <f>'สพฐ.คปร.2(ตย.)'!A6</f>
        <v>ส่งพร้อมหนังสือสำนักงานเขตพื้นที่การศึกษาประถมศึกษาตัวอย่าง ที่ ศธ04999/999 ลงวันที่ 20 เมษายน 2564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31"/>
    </row>
    <row r="8" spans="1:14" ht="24.6" x14ac:dyDescent="0.7"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31"/>
    </row>
    <row r="9" spans="1:14" s="133" customFormat="1" ht="28.5" customHeight="1" x14ac:dyDescent="0.25">
      <c r="A9" s="199" t="s">
        <v>702</v>
      </c>
      <c r="B9" s="200"/>
      <c r="C9" s="200"/>
      <c r="D9" s="200"/>
      <c r="E9" s="200"/>
      <c r="F9" s="199" t="s">
        <v>703</v>
      </c>
      <c r="G9" s="200"/>
      <c r="H9" s="200"/>
      <c r="I9" s="201"/>
      <c r="J9" s="202" t="s">
        <v>705</v>
      </c>
      <c r="K9" s="203"/>
      <c r="L9" s="203"/>
      <c r="M9" s="204"/>
    </row>
    <row r="10" spans="1:14" s="133" customFormat="1" ht="52.8" x14ac:dyDescent="0.25">
      <c r="A10" s="183" t="s">
        <v>679</v>
      </c>
      <c r="B10" s="183" t="s">
        <v>680</v>
      </c>
      <c r="C10" s="183" t="s">
        <v>49</v>
      </c>
      <c r="D10" s="183" t="s">
        <v>677</v>
      </c>
      <c r="E10" s="183" t="s">
        <v>678</v>
      </c>
      <c r="F10" s="183" t="s">
        <v>679</v>
      </c>
      <c r="G10" s="183" t="s">
        <v>49</v>
      </c>
      <c r="H10" s="183" t="s">
        <v>312</v>
      </c>
      <c r="I10" s="183" t="s">
        <v>704</v>
      </c>
      <c r="J10" s="183" t="s">
        <v>680</v>
      </c>
      <c r="K10" s="183" t="s">
        <v>49</v>
      </c>
      <c r="L10" s="183" t="s">
        <v>677</v>
      </c>
      <c r="M10" s="183" t="s">
        <v>678</v>
      </c>
    </row>
    <row r="11" spans="1:14" s="133" customFormat="1" ht="28.5" customHeight="1" x14ac:dyDescent="0.25">
      <c r="A11" s="212" t="s">
        <v>319</v>
      </c>
      <c r="B11" s="213" t="s">
        <v>716</v>
      </c>
      <c r="C11" s="216" t="s">
        <v>110</v>
      </c>
      <c r="D11" s="212" t="s">
        <v>87</v>
      </c>
      <c r="E11" s="214">
        <v>43600</v>
      </c>
      <c r="F11" s="212" t="s">
        <v>319</v>
      </c>
      <c r="G11" s="215" t="s">
        <v>112</v>
      </c>
      <c r="H11" s="212" t="s">
        <v>307</v>
      </c>
      <c r="I11" s="220">
        <v>19500</v>
      </c>
      <c r="J11" s="213" t="s">
        <v>720</v>
      </c>
      <c r="K11" s="216" t="s">
        <v>116</v>
      </c>
      <c r="L11" s="212" t="s">
        <v>100</v>
      </c>
      <c r="M11" s="214">
        <v>38750</v>
      </c>
    </row>
    <row r="12" spans="1:14" s="133" customFormat="1" ht="28.5" customHeight="1" x14ac:dyDescent="0.25">
      <c r="A12" s="208"/>
      <c r="B12" s="168"/>
      <c r="C12" s="209"/>
      <c r="D12" s="208"/>
      <c r="E12" s="206"/>
      <c r="F12" s="208"/>
      <c r="G12" s="205"/>
      <c r="H12" s="208"/>
      <c r="I12" s="221"/>
      <c r="J12" s="168"/>
      <c r="K12" s="209"/>
      <c r="L12" s="208"/>
      <c r="M12" s="206"/>
    </row>
    <row r="13" spans="1:14" s="133" customFormat="1" ht="28.5" customHeight="1" x14ac:dyDescent="0.25">
      <c r="A13" s="208"/>
      <c r="B13" s="168"/>
      <c r="C13" s="209"/>
      <c r="D13" s="208"/>
      <c r="E13" s="206"/>
      <c r="F13" s="208"/>
      <c r="G13" s="205"/>
      <c r="H13" s="208"/>
      <c r="I13" s="221"/>
      <c r="J13" s="168"/>
      <c r="K13" s="209"/>
      <c r="L13" s="208"/>
      <c r="M13" s="206"/>
    </row>
    <row r="14" spans="1:14" s="133" customFormat="1" ht="28.5" customHeight="1" x14ac:dyDescent="0.25">
      <c r="A14" s="217"/>
      <c r="B14" s="145"/>
      <c r="C14" s="218"/>
      <c r="D14" s="217"/>
      <c r="E14" s="207"/>
      <c r="F14" s="217"/>
      <c r="G14" s="147"/>
      <c r="H14" s="217"/>
      <c r="I14" s="222"/>
      <c r="J14" s="145"/>
      <c r="K14" s="218"/>
      <c r="L14" s="217"/>
      <c r="M14" s="207"/>
    </row>
    <row r="15" spans="1:14" s="133" customFormat="1" ht="28.5" customHeight="1" x14ac:dyDescent="0.7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4" s="123" customFormat="1" ht="24.6" x14ac:dyDescent="0.7">
      <c r="J16" s="425" t="s">
        <v>38</v>
      </c>
      <c r="K16" s="426"/>
      <c r="L16" s="427"/>
    </row>
    <row r="17" spans="1:14" s="123" customFormat="1" ht="24.6" x14ac:dyDescent="0.7">
      <c r="J17" s="245"/>
      <c r="K17" s="246"/>
      <c r="L17" s="247"/>
    </row>
    <row r="18" spans="1:14" s="123" customFormat="1" ht="24.6" x14ac:dyDescent="0.7">
      <c r="J18" s="245" t="s">
        <v>64</v>
      </c>
      <c r="K18" s="246"/>
      <c r="L18" s="247"/>
    </row>
    <row r="19" spans="1:14" s="123" customFormat="1" ht="24.6" x14ac:dyDescent="0.7">
      <c r="J19" s="248" t="s">
        <v>43</v>
      </c>
      <c r="K19" s="249"/>
      <c r="L19" s="250"/>
    </row>
    <row r="20" spans="1:14" s="1" customFormat="1" ht="24.75" customHeight="1" x14ac:dyDescent="0.7">
      <c r="A20" s="225" t="s">
        <v>697</v>
      </c>
      <c r="B20" s="178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9"/>
    </row>
    <row r="21" spans="1:14" s="1" customFormat="1" ht="24.75" customHeight="1" x14ac:dyDescent="0.7">
      <c r="A21" s="219" t="s">
        <v>653</v>
      </c>
      <c r="B21" s="210" t="s">
        <v>696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9"/>
    </row>
    <row r="22" spans="1:14" s="1" customFormat="1" ht="24.75" customHeight="1" x14ac:dyDescent="0.7">
      <c r="A22" s="219" t="s">
        <v>654</v>
      </c>
      <c r="B22" s="210" t="s">
        <v>698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9"/>
    </row>
    <row r="23" spans="1:14" s="1" customFormat="1" ht="24.75" customHeight="1" x14ac:dyDescent="0.7">
      <c r="A23" s="219"/>
      <c r="B23" s="210" t="s">
        <v>785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9"/>
    </row>
    <row r="24" spans="1:14" s="1" customFormat="1" ht="24.75" customHeight="1" x14ac:dyDescent="0.7">
      <c r="A24" s="219"/>
      <c r="B24" s="210" t="s">
        <v>787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9"/>
    </row>
    <row r="25" spans="1:14" s="1" customFormat="1" ht="24.75" customHeight="1" x14ac:dyDescent="0.7">
      <c r="A25" s="219"/>
      <c r="B25" s="210" t="s">
        <v>786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9"/>
    </row>
    <row r="26" spans="1:14" s="1" customFormat="1" ht="24.75" customHeight="1" x14ac:dyDescent="0.7">
      <c r="A26" s="210"/>
      <c r="B26" s="128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39"/>
    </row>
    <row r="27" spans="1:14" s="1" customFormat="1" ht="24.75" customHeight="1" x14ac:dyDescent="0.7">
      <c r="A27" s="210"/>
      <c r="B27" s="21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40"/>
    </row>
    <row r="28" spans="1:14" s="1" customFormat="1" ht="24.75" customHeight="1" x14ac:dyDescent="0.7">
      <c r="A28" s="210"/>
      <c r="B28" s="21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40"/>
    </row>
    <row r="29" spans="1:14" s="130" customFormat="1" ht="24" customHeight="1" x14ac:dyDescent="0.7">
      <c r="A29" s="211"/>
      <c r="B29" s="21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40"/>
      <c r="N29" s="132"/>
    </row>
    <row r="30" spans="1:14" s="130" customFormat="1" ht="24" customHeight="1" x14ac:dyDescent="0.7">
      <c r="A30" s="211"/>
      <c r="B30" s="210"/>
      <c r="C30" s="9"/>
      <c r="D30" s="9"/>
      <c r="E30" s="9"/>
      <c r="F30" s="9"/>
      <c r="G30" s="9"/>
      <c r="H30" s="156"/>
      <c r="I30" s="9"/>
      <c r="J30" s="9"/>
      <c r="K30" s="9"/>
      <c r="L30" s="9"/>
      <c r="M30" s="141"/>
      <c r="N30" s="132"/>
    </row>
    <row r="31" spans="1:14" ht="24" customHeight="1" x14ac:dyDescent="0.7">
      <c r="B31" s="1"/>
      <c r="C31" s="1"/>
      <c r="D31" s="1"/>
      <c r="E31" s="1"/>
      <c r="F31" s="1"/>
      <c r="G31" s="1"/>
      <c r="H31" s="132"/>
      <c r="I31" s="1"/>
      <c r="J31" s="1"/>
      <c r="K31" s="1"/>
      <c r="L31" s="1"/>
      <c r="M31" s="141"/>
      <c r="N31" s="132"/>
    </row>
    <row r="32" spans="1:14" ht="24" customHeight="1" x14ac:dyDescent="0.65">
      <c r="G32" s="132"/>
      <c r="H32" s="132"/>
      <c r="J32" s="131"/>
      <c r="K32" s="131"/>
      <c r="L32" s="131"/>
      <c r="M32" s="141"/>
      <c r="N32" s="132"/>
    </row>
    <row r="33" spans="1:14" ht="24" customHeight="1" x14ac:dyDescent="0.65">
      <c r="G33" s="132"/>
      <c r="H33" s="132"/>
      <c r="J33" s="131"/>
      <c r="K33" s="131"/>
      <c r="L33" s="131"/>
      <c r="M33" s="141"/>
      <c r="N33" s="132"/>
    </row>
    <row r="34" spans="1:14" ht="24" customHeight="1" x14ac:dyDescent="0.65">
      <c r="G34" s="132"/>
      <c r="H34" s="132"/>
      <c r="J34" s="131"/>
      <c r="K34" s="131"/>
      <c r="L34" s="131"/>
      <c r="M34" s="141"/>
      <c r="N34" s="132"/>
    </row>
    <row r="35" spans="1:14" ht="24" customHeight="1" x14ac:dyDescent="0.65">
      <c r="G35" s="132"/>
      <c r="H35" s="132"/>
      <c r="J35" s="131"/>
      <c r="K35" s="131"/>
      <c r="L35" s="131"/>
      <c r="M35" s="141"/>
      <c r="N35" s="132"/>
    </row>
    <row r="36" spans="1:14" ht="24" customHeight="1" x14ac:dyDescent="0.65">
      <c r="G36" s="132"/>
      <c r="H36" s="132"/>
      <c r="J36" s="131"/>
      <c r="K36" s="131"/>
      <c r="L36" s="131"/>
      <c r="M36" s="141"/>
      <c r="N36" s="132"/>
    </row>
    <row r="37" spans="1:14" ht="24" customHeight="1" x14ac:dyDescent="0.65">
      <c r="G37" s="132"/>
      <c r="H37" s="132"/>
      <c r="J37" s="131"/>
      <c r="K37" s="131"/>
      <c r="L37" s="131"/>
      <c r="M37" s="141"/>
      <c r="N37" s="132"/>
    </row>
    <row r="38" spans="1:14" ht="21" customHeight="1" x14ac:dyDescent="0.25"/>
    <row r="39" spans="1:14" ht="24" customHeight="1" x14ac:dyDescent="0.25"/>
    <row r="40" spans="1:14" ht="24" customHeight="1" x14ac:dyDescent="0.25"/>
    <row r="41" spans="1:14" ht="24" customHeight="1" x14ac:dyDescent="0.25">
      <c r="B41" s="135"/>
      <c r="C41" s="135"/>
      <c r="D41" s="136"/>
      <c r="E41" s="136"/>
      <c r="I41" s="136"/>
      <c r="J41" s="136"/>
      <c r="K41" s="136"/>
    </row>
    <row r="42" spans="1:14" s="1" customFormat="1" ht="24.75" customHeight="1" x14ac:dyDescent="0.7">
      <c r="A42" s="219" t="s">
        <v>655</v>
      </c>
      <c r="B42" s="210" t="s">
        <v>771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9"/>
    </row>
    <row r="43" spans="1:14" s="1" customFormat="1" ht="24.75" customHeight="1" x14ac:dyDescent="0.7">
      <c r="A43" s="219"/>
      <c r="B43" s="210" t="s">
        <v>773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9"/>
    </row>
    <row r="44" spans="1:14" s="1" customFormat="1" ht="24.75" customHeight="1" x14ac:dyDescent="0.7">
      <c r="A44" s="219"/>
      <c r="B44" s="210" t="s">
        <v>772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9"/>
    </row>
    <row r="45" spans="1:14" s="1" customFormat="1" ht="24.75" customHeight="1" x14ac:dyDescent="0.7">
      <c r="A45" s="219" t="s">
        <v>656</v>
      </c>
      <c r="B45" s="210" t="s">
        <v>721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9"/>
    </row>
    <row r="46" spans="1:14" ht="22.5" customHeight="1" x14ac:dyDescent="0.6">
      <c r="K46" s="137"/>
    </row>
    <row r="47" spans="1:14" ht="24.6" x14ac:dyDescent="0.7">
      <c r="B47" s="33"/>
      <c r="C47" s="1" t="s">
        <v>0</v>
      </c>
    </row>
    <row r="48" spans="1:14" ht="24.6" x14ac:dyDescent="0.7">
      <c r="B48" s="34"/>
      <c r="C48" s="1" t="s">
        <v>45</v>
      </c>
    </row>
    <row r="49" spans="2:3" ht="24.6" x14ac:dyDescent="0.7">
      <c r="B49" s="35"/>
      <c r="C49" s="1" t="s">
        <v>46</v>
      </c>
    </row>
  </sheetData>
  <mergeCells count="1">
    <mergeCell ref="J16:L16"/>
  </mergeCells>
  <dataValidations count="5">
    <dataValidation type="list" allowBlank="1" showInputMessage="1" showErrorMessage="1" sqref="I11:I14" xr:uid="{23C5D333-ABB2-4DFC-94F2-6A36E01DAA37}">
      <formula1>ค่าตอบแทน</formula1>
    </dataValidation>
    <dataValidation type="list" allowBlank="1" showInputMessage="1" showErrorMessage="1" sqref="H11:H14" xr:uid="{83540053-C782-4314-8D07-AEB05D33EDBC}">
      <formula1>กลุ่มพรก</formula1>
    </dataValidation>
    <dataValidation type="list" allowBlank="1" showInputMessage="1" showErrorMessage="1" sqref="D11:D14 L11:L14" xr:uid="{D358ED5C-5298-478A-BF06-4CAB1841DC6E}">
      <formula1>ร38ค</formula1>
    </dataValidation>
    <dataValidation type="list" allowBlank="1" showInputMessage="1" showErrorMessage="1" sqref="C11:C14 K11:K14" xr:uid="{943B2D0D-D708-4924-A02A-9A9212EBAE33}">
      <formula1>ต38ค</formula1>
    </dataValidation>
    <dataValidation type="list" allowBlank="1" showInputMessage="1" showErrorMessage="1" sqref="A11:A14 F11:F14" xr:uid="{6C62F23B-3E60-46CA-B083-1833538DD766}">
      <formula1>กลุ่มสพท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18</vt:i4>
      </vt:variant>
    </vt:vector>
  </HeadingPairs>
  <TitlesOfParts>
    <vt:vector size="32" baseType="lpstr">
      <vt:lpstr>วิธีกรอกข้อมูล</vt:lpstr>
      <vt:lpstr>สพฐ.คปร.1</vt:lpstr>
      <vt:lpstr>สพฐ.คปร.2</vt:lpstr>
      <vt:lpstr>สพฐ.คปร.3</vt:lpstr>
      <vt:lpstr>สพฐ.คปร.4(1)</vt:lpstr>
      <vt:lpstr>สพฐ.คปร.4(2)</vt:lpstr>
      <vt:lpstr>สพฐ.คปร.1(ตย.)</vt:lpstr>
      <vt:lpstr>สพฐ.คปร.2(ตย.)</vt:lpstr>
      <vt:lpstr>สพฐ.คปร.4(1)(ตย.)</vt:lpstr>
      <vt:lpstr>สพฐ.คปร.4(2)(ตย.)</vt:lpstr>
      <vt:lpstr>i</vt:lpstr>
      <vt:lpstr>T</vt:lpstr>
      <vt:lpstr>4(2)</vt:lpstr>
      <vt:lpstr>5(2)</vt:lpstr>
      <vt:lpstr>สพฐ.คปร.1!Print_Area</vt:lpstr>
      <vt:lpstr>'สพฐ.คปร.1(ตย.)'!Print_Area</vt:lpstr>
      <vt:lpstr>สพฐ.คปร.2!Print_Area</vt:lpstr>
      <vt:lpstr>'สพฐ.คปร.2(ตย.)'!Print_Area</vt:lpstr>
      <vt:lpstr>สพฐ.คปร.3!Print_Area</vt:lpstr>
      <vt:lpstr>'สพฐ.คปร.4(1)'!Print_Area</vt:lpstr>
      <vt:lpstr>'สพฐ.คปร.4(1)(ตย.)'!Print_Area</vt:lpstr>
      <vt:lpstr>'สพฐ.คปร.4(2)'!Print_Area</vt:lpstr>
      <vt:lpstr>'สพฐ.คปร.4(2)(ตย.)'!Print_Area</vt:lpstr>
      <vt:lpstr>กลุ่มพรก</vt:lpstr>
      <vt:lpstr>กลุ่มสพท</vt:lpstr>
      <vt:lpstr>ค่าตอบแทน</vt:lpstr>
      <vt:lpstr>ต38ค</vt:lpstr>
      <vt:lpstr>ตำแหน่ง</vt:lpstr>
      <vt:lpstr>ร38ค</vt:lpstr>
      <vt:lpstr>วิทย</vt:lpstr>
      <vt:lpstr>สพท</vt:lpstr>
      <vt:lpstr>อันระ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aa</cp:lastModifiedBy>
  <cp:revision/>
  <cp:lastPrinted>2021-04-02T05:37:04Z</cp:lastPrinted>
  <dcterms:created xsi:type="dcterms:W3CDTF">2015-05-12T07:47:59Z</dcterms:created>
  <dcterms:modified xsi:type="dcterms:W3CDTF">2021-04-02T08:10:28Z</dcterms:modified>
  <cp:category/>
  <cp:contentStatus/>
</cp:coreProperties>
</file>