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F:\01 งานสพฐ\01 งาน กผอ\04 อัตราเกษียณอายุราชการ\ปี 2567\02 สำรวจสภาพอัตรากำลัง 10 มิ.ย. 2567\"/>
    </mc:Choice>
  </mc:AlternateContent>
  <xr:revisionPtr revIDLastSave="0" documentId="8_{1CE0BB04-35E0-4136-9DE2-82ADBCCA91E0}" xr6:coauthVersionLast="47" xr6:coauthVersionMax="47" xr10:uidLastSave="{00000000-0000-0000-0000-000000000000}"/>
  <bookViews>
    <workbookView xWindow="-120" yWindow="-120" windowWidth="24240" windowHeight="13140" tabRatio="858" activeTab="6" xr2:uid="{00000000-000D-0000-FFFF-FFFF00000000}"/>
  </bookViews>
  <sheets>
    <sheet name="เกณฑ์ กคศ." sheetId="128" r:id="rId1"/>
    <sheet name="ปริมาณงาน" sheetId="120" r:id="rId2"/>
    <sheet name="รวมครู จ.18 จบ" sheetId="124" state="hidden" r:id="rId3"/>
    <sheet name="ผู้เกษียณ ปี 2566 จบ" sheetId="127" state="hidden" r:id="rId4"/>
    <sheet name="รวมครู จ.18 สอน" sheetId="126" state="hidden" r:id="rId5"/>
    <sheet name="ผู้เกษียณ ปี 2567 สอน" sheetId="103" r:id="rId6"/>
    <sheet name="ทดแทนความต้องการ" sheetId="109" r:id="rId7"/>
    <sheet name="พรก.ตามวิชาที่สอน" sheetId="121" state="hidden" r:id="rId8"/>
    <sheet name="ลูกจ้างตามวิชาที่สอน" sheetId="122" state="hidden" r:id="rId9"/>
    <sheet name="สรุป สพท." sheetId="119" state="hidden" r:id="rId10"/>
    <sheet name="สรุปทดแทนเกษียณ" sheetId="115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ปริมาณงาน!$A$9:$BO$187</definedName>
    <definedName name="Level">ปริมาณงาน!#REF!</definedName>
    <definedName name="Location" localSheetId="0">[1]เมนู!$C$2:$C$7</definedName>
    <definedName name="Location">[2]เมนู!$C$2:$C$7</definedName>
    <definedName name="name" localSheetId="0">#REF!</definedName>
    <definedName name="name">#REF!</definedName>
    <definedName name="_xlnm.Print_Area" localSheetId="6">ทดแทนความต้องการ!$A$1:$BE$200</definedName>
    <definedName name="_xlnm.Print_Area" localSheetId="1">ปริมาณงาน!$A$2:$CA$192</definedName>
    <definedName name="_xlnm.Print_Area" localSheetId="3">'ผู้เกษียณ ปี 2566 จบ'!$A$2:$BD$151</definedName>
    <definedName name="_xlnm.Print_Area" localSheetId="5">'ผู้เกษียณ ปี 2567 สอน'!$A$2:$BD$208</definedName>
    <definedName name="_xlnm.Print_Area" localSheetId="2">'รวมครู จ.18 จบ'!$A$1:$BA$139</definedName>
    <definedName name="_xlnm.Print_Area" localSheetId="4">'รวมครู จ.18 สอน'!$A$1:$BC$139</definedName>
    <definedName name="_xlnm.Print_Area" localSheetId="10">สรุปทดแทนเกษียณ!$A$1:$CL$19</definedName>
    <definedName name="_xlnm.Print_Titles" localSheetId="6">ทดแทนความต้องการ!$2:$12</definedName>
    <definedName name="_xlnm.Print_Titles" localSheetId="1">ปริมาณงาน!$6:$9</definedName>
    <definedName name="_xlnm.Print_Titles" localSheetId="3">'ผู้เกษียณ ปี 2566 จบ'!$7:$12</definedName>
    <definedName name="_xlnm.Print_Titles" localSheetId="5">'ผู้เกษียณ ปี 2567 สอน'!$7:$12</definedName>
    <definedName name="_xlnm.Print_Titles" localSheetId="9">'สรุป สพท.'!$6:$8</definedName>
    <definedName name="_xlnm.Print_Titles" localSheetId="10">สรุปทดแทนเกษียณ!$3:$8</definedName>
    <definedName name="Special" localSheetId="0">[1]เมนู!$E$2:$E$13</definedName>
    <definedName name="Special">[2]เมนู!$E$2:$E$11</definedName>
    <definedName name="tee" localSheetId="0">#REF!</definedName>
    <definedName name="tee">#REF!</definedName>
    <definedName name="test" localSheetId="0">#REF!</definedName>
    <definedName name="test" localSheetId="3">#REF!</definedName>
    <definedName name="test" localSheetId="4">#REF!</definedName>
    <definedName name="test">#REF!</definedName>
    <definedName name="Type" localSheetId="0">[1]เมนู!$A$2:$A$7</definedName>
    <definedName name="Type">[3]เมนู!$A$2:$A$7</definedName>
    <definedName name="สพท" localSheetId="0">[1]เมนู!$H$1:$H$227</definedName>
    <definedName name="สพท">[3]เมนู!$H$1:$H$227</definedName>
  </definedNames>
  <calcPr calcId="181029"/>
</workbook>
</file>

<file path=xl/calcChain.xml><?xml version="1.0" encoding="utf-8"?>
<calcChain xmlns="http://schemas.openxmlformats.org/spreadsheetml/2006/main">
  <c r="M187" i="120" l="1"/>
  <c r="N187" i="120"/>
  <c r="O187" i="120"/>
  <c r="P187" i="120"/>
  <c r="Q187" i="120"/>
  <c r="R187" i="120"/>
  <c r="S187" i="120"/>
  <c r="T187" i="120"/>
  <c r="U187" i="120"/>
  <c r="V187" i="120"/>
  <c r="W187" i="120"/>
  <c r="X187" i="120"/>
  <c r="Y187" i="120"/>
  <c r="Z187" i="120"/>
  <c r="AA187" i="120"/>
  <c r="AB187" i="120"/>
  <c r="AC187" i="120"/>
  <c r="AD187" i="120"/>
  <c r="AE187" i="120"/>
  <c r="AF187" i="120"/>
  <c r="AG187" i="120"/>
  <c r="AH187" i="120"/>
  <c r="AI187" i="120"/>
  <c r="AJ187" i="120"/>
  <c r="AK187" i="120"/>
  <c r="AL187" i="120"/>
  <c r="AM187" i="120"/>
  <c r="AN187" i="120"/>
  <c r="AO187" i="120"/>
  <c r="AP187" i="120"/>
  <c r="AQ187" i="120"/>
  <c r="AR187" i="120"/>
  <c r="AS187" i="120"/>
  <c r="AT187" i="120"/>
  <c r="AU187" i="120"/>
  <c r="AV187" i="120"/>
  <c r="AW187" i="120"/>
  <c r="AX187" i="120"/>
  <c r="AY187" i="120"/>
  <c r="AZ187" i="120"/>
  <c r="BA187" i="120"/>
  <c r="BB187" i="120"/>
  <c r="BC187" i="120"/>
  <c r="BD187" i="120"/>
  <c r="BE187" i="120"/>
  <c r="BF187" i="120"/>
  <c r="BG187" i="120"/>
  <c r="BH187" i="120"/>
  <c r="BI187" i="120"/>
  <c r="BJ187" i="120"/>
  <c r="BK187" i="120"/>
  <c r="BL187" i="120"/>
  <c r="BM187" i="120"/>
  <c r="BN187" i="120"/>
  <c r="BO187" i="120"/>
  <c r="F190" i="103"/>
  <c r="G190" i="103"/>
  <c r="H190" i="103"/>
  <c r="I190" i="103"/>
  <c r="J190" i="103"/>
  <c r="K190" i="103"/>
  <c r="L190" i="103"/>
  <c r="M190" i="103"/>
  <c r="N190" i="103"/>
  <c r="O190" i="103"/>
  <c r="P190" i="103"/>
  <c r="Q190" i="103"/>
  <c r="R190" i="103"/>
  <c r="S190" i="103"/>
  <c r="T190" i="103"/>
  <c r="U190" i="103"/>
  <c r="V190" i="103"/>
  <c r="W190" i="103"/>
  <c r="X190" i="103"/>
  <c r="Y190" i="103"/>
  <c r="Z190" i="103"/>
  <c r="AA190" i="103"/>
  <c r="AB190" i="103"/>
  <c r="AC190" i="103"/>
  <c r="AD190" i="103"/>
  <c r="AE190" i="103"/>
  <c r="AF190" i="103"/>
  <c r="AG190" i="103"/>
  <c r="AH190" i="103"/>
  <c r="AI190" i="103"/>
  <c r="AJ190" i="103"/>
  <c r="AK190" i="103"/>
  <c r="AL190" i="103"/>
  <c r="AM190" i="103"/>
  <c r="AN190" i="103"/>
  <c r="AO190" i="103"/>
  <c r="AP190" i="103"/>
  <c r="AQ190" i="103"/>
  <c r="AR190" i="103"/>
  <c r="AS190" i="103"/>
  <c r="AT190" i="103"/>
  <c r="AU190" i="103"/>
  <c r="E190" i="109"/>
  <c r="F190" i="109"/>
  <c r="G190" i="109"/>
  <c r="H190" i="109"/>
  <c r="I190" i="109"/>
  <c r="J190" i="109"/>
  <c r="K190" i="109"/>
  <c r="L190" i="109"/>
  <c r="M190" i="109"/>
  <c r="N190" i="109"/>
  <c r="O190" i="109"/>
  <c r="P190" i="109"/>
  <c r="Q190" i="109"/>
  <c r="R190" i="109"/>
  <c r="S190" i="109"/>
  <c r="T190" i="109"/>
  <c r="U190" i="109"/>
  <c r="V190" i="109"/>
  <c r="W190" i="109"/>
  <c r="X190" i="109"/>
  <c r="Y190" i="109"/>
  <c r="Z190" i="109"/>
  <c r="AA190" i="109"/>
  <c r="AB190" i="109"/>
  <c r="AC190" i="109"/>
  <c r="AD190" i="109"/>
  <c r="AE190" i="109"/>
  <c r="AF190" i="109"/>
  <c r="AG190" i="109"/>
  <c r="AH190" i="109"/>
  <c r="AI190" i="109"/>
  <c r="AJ190" i="109"/>
  <c r="AK190" i="109"/>
  <c r="AL190" i="109"/>
  <c r="AM190" i="109"/>
  <c r="AN190" i="109"/>
  <c r="AO190" i="109"/>
  <c r="AP190" i="109"/>
  <c r="AQ190" i="109"/>
  <c r="AR190" i="109"/>
  <c r="AS190" i="109"/>
  <c r="AT190" i="109"/>
  <c r="AU190" i="109"/>
  <c r="AV190" i="109"/>
  <c r="AW190" i="109"/>
  <c r="AX190" i="109"/>
  <c r="AY190" i="109"/>
  <c r="BA14" i="109"/>
  <c r="BA15" i="109"/>
  <c r="BA16" i="109"/>
  <c r="BA17" i="109"/>
  <c r="BD17" i="109" s="1"/>
  <c r="BE17" i="109" s="1"/>
  <c r="BA18" i="109"/>
  <c r="BA19" i="109"/>
  <c r="BA20" i="109"/>
  <c r="BA21" i="109"/>
  <c r="BD21" i="109" s="1"/>
  <c r="BE21" i="109" s="1"/>
  <c r="BA22" i="109"/>
  <c r="BA23" i="109"/>
  <c r="BA24" i="109"/>
  <c r="BA25" i="109"/>
  <c r="BD25" i="109" s="1"/>
  <c r="BE25" i="109" s="1"/>
  <c r="BA26" i="109"/>
  <c r="BA27" i="109"/>
  <c r="BA28" i="109"/>
  <c r="BA29" i="109"/>
  <c r="BD29" i="109" s="1"/>
  <c r="BE29" i="109" s="1"/>
  <c r="BA30" i="109"/>
  <c r="BA31" i="109"/>
  <c r="BA32" i="109"/>
  <c r="BA33" i="109"/>
  <c r="BD33" i="109" s="1"/>
  <c r="BE33" i="109" s="1"/>
  <c r="BA34" i="109"/>
  <c r="BA35" i="109"/>
  <c r="BA36" i="109"/>
  <c r="BA37" i="109"/>
  <c r="BD37" i="109" s="1"/>
  <c r="BE37" i="109" s="1"/>
  <c r="BA38" i="109"/>
  <c r="BA39" i="109"/>
  <c r="BA40" i="109"/>
  <c r="BA41" i="109"/>
  <c r="BD41" i="109" s="1"/>
  <c r="BE41" i="109" s="1"/>
  <c r="BA42" i="109"/>
  <c r="BA43" i="109"/>
  <c r="BA44" i="109"/>
  <c r="BA45" i="109"/>
  <c r="BD45" i="109" s="1"/>
  <c r="BE45" i="109" s="1"/>
  <c r="BA46" i="109"/>
  <c r="BA47" i="109"/>
  <c r="BA48" i="109"/>
  <c r="BA49" i="109"/>
  <c r="BD49" i="109" s="1"/>
  <c r="BE49" i="109" s="1"/>
  <c r="BA50" i="109"/>
  <c r="BA51" i="109"/>
  <c r="BA52" i="109"/>
  <c r="BA53" i="109"/>
  <c r="BD53" i="109" s="1"/>
  <c r="BE53" i="109" s="1"/>
  <c r="BA54" i="109"/>
  <c r="BA55" i="109"/>
  <c r="BA56" i="109"/>
  <c r="BA57" i="109"/>
  <c r="BD57" i="109" s="1"/>
  <c r="BE57" i="109" s="1"/>
  <c r="BA58" i="109"/>
  <c r="BA59" i="109"/>
  <c r="BA60" i="109"/>
  <c r="BA61" i="109"/>
  <c r="BD61" i="109" s="1"/>
  <c r="BE61" i="109" s="1"/>
  <c r="BA62" i="109"/>
  <c r="BA63" i="109"/>
  <c r="BA64" i="109"/>
  <c r="BA65" i="109"/>
  <c r="BD65" i="109" s="1"/>
  <c r="BE65" i="109" s="1"/>
  <c r="BA66" i="109"/>
  <c r="BA67" i="109"/>
  <c r="BA68" i="109"/>
  <c r="BA69" i="109"/>
  <c r="BD69" i="109" s="1"/>
  <c r="BE69" i="109" s="1"/>
  <c r="BA70" i="109"/>
  <c r="BA71" i="109"/>
  <c r="BA72" i="109"/>
  <c r="BA73" i="109"/>
  <c r="BD73" i="109" s="1"/>
  <c r="BE73" i="109" s="1"/>
  <c r="BA74" i="109"/>
  <c r="BA75" i="109"/>
  <c r="BA76" i="109"/>
  <c r="BA77" i="109"/>
  <c r="BD77" i="109" s="1"/>
  <c r="BE77" i="109" s="1"/>
  <c r="BA78" i="109"/>
  <c r="BA79" i="109"/>
  <c r="BA80" i="109"/>
  <c r="BA81" i="109"/>
  <c r="BD81" i="109" s="1"/>
  <c r="BE81" i="109" s="1"/>
  <c r="BA82" i="109"/>
  <c r="BA83" i="109"/>
  <c r="BA84" i="109"/>
  <c r="BA85" i="109"/>
  <c r="BD85" i="109" s="1"/>
  <c r="BE85" i="109" s="1"/>
  <c r="BA86" i="109"/>
  <c r="BA87" i="109"/>
  <c r="BA88" i="109"/>
  <c r="BA89" i="109"/>
  <c r="BD89" i="109" s="1"/>
  <c r="BE89" i="109" s="1"/>
  <c r="BA90" i="109"/>
  <c r="BA91" i="109"/>
  <c r="BA92" i="109"/>
  <c r="BA93" i="109"/>
  <c r="BD93" i="109" s="1"/>
  <c r="BE93" i="109" s="1"/>
  <c r="BA94" i="109"/>
  <c r="BA95" i="109"/>
  <c r="BA96" i="109"/>
  <c r="BA97" i="109"/>
  <c r="BD97" i="109" s="1"/>
  <c r="BE97" i="109" s="1"/>
  <c r="BA98" i="109"/>
  <c r="BA99" i="109"/>
  <c r="BA100" i="109"/>
  <c r="BA101" i="109"/>
  <c r="BD101" i="109" s="1"/>
  <c r="BE101" i="109" s="1"/>
  <c r="BA102" i="109"/>
  <c r="BA103" i="109"/>
  <c r="BA104" i="109"/>
  <c r="BA105" i="109"/>
  <c r="BD105" i="109" s="1"/>
  <c r="BE105" i="109" s="1"/>
  <c r="BA106" i="109"/>
  <c r="BA107" i="109"/>
  <c r="BA108" i="109"/>
  <c r="BA109" i="109"/>
  <c r="BD109" i="109" s="1"/>
  <c r="BE109" i="109" s="1"/>
  <c r="BA110" i="109"/>
  <c r="BA111" i="109"/>
  <c r="BA112" i="109"/>
  <c r="BA113" i="109"/>
  <c r="BD113" i="109" s="1"/>
  <c r="BE113" i="109" s="1"/>
  <c r="BA114" i="109"/>
  <c r="BA115" i="109"/>
  <c r="BA116" i="109"/>
  <c r="BA117" i="109"/>
  <c r="BD117" i="109" s="1"/>
  <c r="BE117" i="109" s="1"/>
  <c r="BA118" i="109"/>
  <c r="BA119" i="109"/>
  <c r="BA120" i="109"/>
  <c r="BA121" i="109"/>
  <c r="BD121" i="109" s="1"/>
  <c r="BE121" i="109" s="1"/>
  <c r="BA122" i="109"/>
  <c r="BA123" i="109"/>
  <c r="BA124" i="109"/>
  <c r="BA125" i="109"/>
  <c r="BD125" i="109" s="1"/>
  <c r="BE125" i="109" s="1"/>
  <c r="BA126" i="109"/>
  <c r="BA127" i="109"/>
  <c r="BA128" i="109"/>
  <c r="BA129" i="109"/>
  <c r="BD129" i="109" s="1"/>
  <c r="BE129" i="109" s="1"/>
  <c r="BA130" i="109"/>
  <c r="BA131" i="109"/>
  <c r="BA132" i="109"/>
  <c r="BA133" i="109"/>
  <c r="BD133" i="109" s="1"/>
  <c r="BE133" i="109" s="1"/>
  <c r="BA134" i="109"/>
  <c r="BA135" i="109"/>
  <c r="BA136" i="109"/>
  <c r="BA137" i="109"/>
  <c r="BD137" i="109" s="1"/>
  <c r="BE137" i="109" s="1"/>
  <c r="BA138" i="109"/>
  <c r="BA139" i="109"/>
  <c r="BA140" i="109"/>
  <c r="BA141" i="109"/>
  <c r="BD141" i="109" s="1"/>
  <c r="BE141" i="109" s="1"/>
  <c r="BA142" i="109"/>
  <c r="BA143" i="109"/>
  <c r="BA144" i="109"/>
  <c r="BA145" i="109"/>
  <c r="BD145" i="109" s="1"/>
  <c r="BE145" i="109" s="1"/>
  <c r="BA146" i="109"/>
  <c r="BA147" i="109"/>
  <c r="BA148" i="109"/>
  <c r="BA149" i="109"/>
  <c r="BD149" i="109" s="1"/>
  <c r="BE149" i="109" s="1"/>
  <c r="BA150" i="109"/>
  <c r="BA151" i="109"/>
  <c r="BA152" i="109"/>
  <c r="BA153" i="109"/>
  <c r="BD153" i="109" s="1"/>
  <c r="BE153" i="109" s="1"/>
  <c r="BA154" i="109"/>
  <c r="BA155" i="109"/>
  <c r="BA156" i="109"/>
  <c r="BA157" i="109"/>
  <c r="BD157" i="109" s="1"/>
  <c r="BE157" i="109" s="1"/>
  <c r="BA158" i="109"/>
  <c r="BA159" i="109"/>
  <c r="BA160" i="109"/>
  <c r="BA161" i="109"/>
  <c r="BD161" i="109" s="1"/>
  <c r="BE161" i="109" s="1"/>
  <c r="BA162" i="109"/>
  <c r="BA163" i="109"/>
  <c r="BA164" i="109"/>
  <c r="BA165" i="109"/>
  <c r="BD165" i="109" s="1"/>
  <c r="BE165" i="109" s="1"/>
  <c r="BA166" i="109"/>
  <c r="BA167" i="109"/>
  <c r="BA168" i="109"/>
  <c r="BA169" i="109"/>
  <c r="BD169" i="109" s="1"/>
  <c r="BE169" i="109" s="1"/>
  <c r="BA170" i="109"/>
  <c r="BA171" i="109"/>
  <c r="BA172" i="109"/>
  <c r="BA173" i="109"/>
  <c r="BD173" i="109" s="1"/>
  <c r="BE173" i="109" s="1"/>
  <c r="BA174" i="109"/>
  <c r="BA175" i="109"/>
  <c r="BA176" i="109"/>
  <c r="BA177" i="109"/>
  <c r="BD177" i="109" s="1"/>
  <c r="BE177" i="109" s="1"/>
  <c r="BA178" i="109"/>
  <c r="BA179" i="109"/>
  <c r="BA180" i="109"/>
  <c r="BA181" i="109"/>
  <c r="BD181" i="109" s="1"/>
  <c r="BE181" i="109" s="1"/>
  <c r="BA182" i="109"/>
  <c r="BA183" i="109"/>
  <c r="BA184" i="109"/>
  <c r="BA185" i="109"/>
  <c r="BD185" i="109" s="1"/>
  <c r="BE185" i="109" s="1"/>
  <c r="BA186" i="109"/>
  <c r="BA187" i="109"/>
  <c r="BA188" i="109"/>
  <c r="BA189" i="109"/>
  <c r="BD189" i="109" s="1"/>
  <c r="BE189" i="109" s="1"/>
  <c r="B24" i="103"/>
  <c r="C24" i="103"/>
  <c r="D24" i="103"/>
  <c r="B25" i="103"/>
  <c r="B25" i="109" s="1"/>
  <c r="C25" i="103"/>
  <c r="D25" i="103"/>
  <c r="B26" i="103"/>
  <c r="C26" i="103"/>
  <c r="C26" i="109" s="1"/>
  <c r="D26" i="103"/>
  <c r="B27" i="103"/>
  <c r="C27" i="103"/>
  <c r="D27" i="103"/>
  <c r="D27" i="109" s="1"/>
  <c r="B28" i="103"/>
  <c r="C28" i="103"/>
  <c r="D28" i="103"/>
  <c r="B29" i="103"/>
  <c r="B29" i="109" s="1"/>
  <c r="C29" i="103"/>
  <c r="D29" i="103"/>
  <c r="B30" i="103"/>
  <c r="C30" i="103"/>
  <c r="C30" i="109" s="1"/>
  <c r="D30" i="103"/>
  <c r="B31" i="103"/>
  <c r="C31" i="103"/>
  <c r="D31" i="103"/>
  <c r="D31" i="109" s="1"/>
  <c r="B32" i="103"/>
  <c r="C32" i="103"/>
  <c r="D32" i="103"/>
  <c r="B33" i="103"/>
  <c r="B33" i="109" s="1"/>
  <c r="C33" i="103"/>
  <c r="D33" i="103"/>
  <c r="B34" i="103"/>
  <c r="C34" i="103"/>
  <c r="C34" i="109" s="1"/>
  <c r="D34" i="103"/>
  <c r="B35" i="103"/>
  <c r="C35" i="103"/>
  <c r="D35" i="103"/>
  <c r="D35" i="109" s="1"/>
  <c r="B36" i="103"/>
  <c r="C36" i="103"/>
  <c r="D36" i="103"/>
  <c r="B37" i="103"/>
  <c r="B37" i="109" s="1"/>
  <c r="C37" i="103"/>
  <c r="D37" i="103"/>
  <c r="B38" i="103"/>
  <c r="C38" i="103"/>
  <c r="C38" i="109" s="1"/>
  <c r="D38" i="103"/>
  <c r="B39" i="103"/>
  <c r="C39" i="103"/>
  <c r="D39" i="103"/>
  <c r="D39" i="109" s="1"/>
  <c r="B40" i="103"/>
  <c r="C40" i="103"/>
  <c r="D40" i="103"/>
  <c r="B41" i="103"/>
  <c r="B41" i="109" s="1"/>
  <c r="C41" i="103"/>
  <c r="D41" i="103"/>
  <c r="B42" i="103"/>
  <c r="C42" i="103"/>
  <c r="C42" i="109" s="1"/>
  <c r="D42" i="103"/>
  <c r="B43" i="103"/>
  <c r="C43" i="103"/>
  <c r="D43" i="103"/>
  <c r="D43" i="109" s="1"/>
  <c r="B44" i="103"/>
  <c r="C44" i="103"/>
  <c r="D44" i="103"/>
  <c r="B45" i="103"/>
  <c r="B45" i="109" s="1"/>
  <c r="C45" i="103"/>
  <c r="D45" i="103"/>
  <c r="B46" i="103"/>
  <c r="C46" i="103"/>
  <c r="C46" i="109" s="1"/>
  <c r="D46" i="103"/>
  <c r="B47" i="103"/>
  <c r="C47" i="103"/>
  <c r="D47" i="103"/>
  <c r="D47" i="109" s="1"/>
  <c r="B48" i="103"/>
  <c r="C48" i="103"/>
  <c r="D48" i="103"/>
  <c r="B49" i="103"/>
  <c r="B49" i="109" s="1"/>
  <c r="C49" i="103"/>
  <c r="D49" i="103"/>
  <c r="B50" i="103"/>
  <c r="C50" i="103"/>
  <c r="C50" i="109" s="1"/>
  <c r="D50" i="103"/>
  <c r="B51" i="103"/>
  <c r="C51" i="103"/>
  <c r="D51" i="103"/>
  <c r="D51" i="109" s="1"/>
  <c r="B52" i="103"/>
  <c r="C52" i="103"/>
  <c r="D52" i="103"/>
  <c r="B53" i="103"/>
  <c r="B53" i="109" s="1"/>
  <c r="C53" i="103"/>
  <c r="D53" i="103"/>
  <c r="B54" i="103"/>
  <c r="C54" i="103"/>
  <c r="C54" i="109" s="1"/>
  <c r="D54" i="103"/>
  <c r="B55" i="103"/>
  <c r="C55" i="103"/>
  <c r="D55" i="103"/>
  <c r="D55" i="109" s="1"/>
  <c r="B56" i="103"/>
  <c r="C56" i="103"/>
  <c r="D56" i="103"/>
  <c r="B57" i="103"/>
  <c r="B57" i="109" s="1"/>
  <c r="C57" i="103"/>
  <c r="D57" i="103"/>
  <c r="B58" i="103"/>
  <c r="C58" i="103"/>
  <c r="C58" i="109" s="1"/>
  <c r="D58" i="103"/>
  <c r="B59" i="103"/>
  <c r="C59" i="103"/>
  <c r="D59" i="103"/>
  <c r="D59" i="109" s="1"/>
  <c r="B60" i="103"/>
  <c r="C60" i="103"/>
  <c r="D60" i="103"/>
  <c r="B61" i="103"/>
  <c r="B61" i="109" s="1"/>
  <c r="C61" i="103"/>
  <c r="D61" i="103"/>
  <c r="B62" i="103"/>
  <c r="C62" i="103"/>
  <c r="C62" i="109" s="1"/>
  <c r="D62" i="103"/>
  <c r="B63" i="103"/>
  <c r="C63" i="103"/>
  <c r="D63" i="103"/>
  <c r="D63" i="109" s="1"/>
  <c r="B64" i="103"/>
  <c r="C64" i="103"/>
  <c r="D64" i="103"/>
  <c r="B65" i="103"/>
  <c r="B65" i="109" s="1"/>
  <c r="C65" i="103"/>
  <c r="D65" i="103"/>
  <c r="B66" i="103"/>
  <c r="C66" i="103"/>
  <c r="C66" i="109" s="1"/>
  <c r="D66" i="103"/>
  <c r="B67" i="103"/>
  <c r="C67" i="103"/>
  <c r="D67" i="103"/>
  <c r="D67" i="109" s="1"/>
  <c r="B68" i="103"/>
  <c r="C68" i="103"/>
  <c r="D68" i="103"/>
  <c r="B69" i="103"/>
  <c r="B69" i="109" s="1"/>
  <c r="C69" i="103"/>
  <c r="D69" i="103"/>
  <c r="B70" i="103"/>
  <c r="C70" i="103"/>
  <c r="C70" i="109" s="1"/>
  <c r="D70" i="103"/>
  <c r="B71" i="103"/>
  <c r="C71" i="103"/>
  <c r="D71" i="103"/>
  <c r="D71" i="109" s="1"/>
  <c r="B72" i="103"/>
  <c r="C72" i="103"/>
  <c r="D72" i="103"/>
  <c r="B73" i="103"/>
  <c r="B73" i="109" s="1"/>
  <c r="C73" i="103"/>
  <c r="D73" i="103"/>
  <c r="B74" i="103"/>
  <c r="C74" i="103"/>
  <c r="C74" i="109" s="1"/>
  <c r="D74" i="103"/>
  <c r="B75" i="103"/>
  <c r="C75" i="103"/>
  <c r="D75" i="103"/>
  <c r="D75" i="109" s="1"/>
  <c r="B76" i="103"/>
  <c r="C76" i="103"/>
  <c r="D76" i="103"/>
  <c r="B77" i="103"/>
  <c r="B77" i="109" s="1"/>
  <c r="C77" i="103"/>
  <c r="D77" i="103"/>
  <c r="B78" i="103"/>
  <c r="C78" i="103"/>
  <c r="C78" i="109" s="1"/>
  <c r="D78" i="103"/>
  <c r="B79" i="103"/>
  <c r="C79" i="103"/>
  <c r="D79" i="103"/>
  <c r="D79" i="109" s="1"/>
  <c r="B80" i="103"/>
  <c r="C80" i="103"/>
  <c r="D80" i="103"/>
  <c r="B81" i="103"/>
  <c r="B81" i="109" s="1"/>
  <c r="C81" i="103"/>
  <c r="D81" i="103"/>
  <c r="B82" i="103"/>
  <c r="C82" i="103"/>
  <c r="C82" i="109" s="1"/>
  <c r="D82" i="103"/>
  <c r="B83" i="103"/>
  <c r="C83" i="103"/>
  <c r="D83" i="103"/>
  <c r="D83" i="109" s="1"/>
  <c r="B84" i="103"/>
  <c r="C84" i="103"/>
  <c r="D84" i="103"/>
  <c r="B85" i="103"/>
  <c r="B85" i="109" s="1"/>
  <c r="C85" i="103"/>
  <c r="D85" i="103"/>
  <c r="B86" i="103"/>
  <c r="C86" i="103"/>
  <c r="C86" i="109" s="1"/>
  <c r="D86" i="103"/>
  <c r="B87" i="103"/>
  <c r="C87" i="103"/>
  <c r="D87" i="103"/>
  <c r="D87" i="109" s="1"/>
  <c r="B88" i="103"/>
  <c r="C88" i="103"/>
  <c r="D88" i="103"/>
  <c r="B89" i="103"/>
  <c r="B89" i="109" s="1"/>
  <c r="C89" i="103"/>
  <c r="D89" i="103"/>
  <c r="B90" i="103"/>
  <c r="C90" i="103"/>
  <c r="C90" i="109" s="1"/>
  <c r="D90" i="103"/>
  <c r="B91" i="103"/>
  <c r="C91" i="103"/>
  <c r="D91" i="103"/>
  <c r="D91" i="109" s="1"/>
  <c r="B92" i="103"/>
  <c r="C92" i="103"/>
  <c r="D92" i="103"/>
  <c r="B93" i="103"/>
  <c r="B93" i="109" s="1"/>
  <c r="C93" i="103"/>
  <c r="D93" i="103"/>
  <c r="B94" i="103"/>
  <c r="C94" i="103"/>
  <c r="C94" i="109" s="1"/>
  <c r="D94" i="103"/>
  <c r="B95" i="103"/>
  <c r="C95" i="103"/>
  <c r="D95" i="103"/>
  <c r="D95" i="109" s="1"/>
  <c r="B96" i="103"/>
  <c r="C96" i="103"/>
  <c r="D96" i="103"/>
  <c r="B97" i="103"/>
  <c r="B97" i="109" s="1"/>
  <c r="C97" i="103"/>
  <c r="D97" i="103"/>
  <c r="B98" i="103"/>
  <c r="C98" i="103"/>
  <c r="C98" i="109" s="1"/>
  <c r="D98" i="103"/>
  <c r="B99" i="103"/>
  <c r="C99" i="103"/>
  <c r="D99" i="103"/>
  <c r="D99" i="109" s="1"/>
  <c r="B100" i="103"/>
  <c r="C100" i="103"/>
  <c r="D100" i="103"/>
  <c r="B101" i="103"/>
  <c r="B101" i="109" s="1"/>
  <c r="C101" i="103"/>
  <c r="D101" i="103"/>
  <c r="B102" i="103"/>
  <c r="C102" i="103"/>
  <c r="C102" i="109" s="1"/>
  <c r="D102" i="103"/>
  <c r="B103" i="103"/>
  <c r="C103" i="103"/>
  <c r="D103" i="103"/>
  <c r="D103" i="109" s="1"/>
  <c r="B104" i="103"/>
  <c r="C104" i="103"/>
  <c r="D104" i="103"/>
  <c r="B105" i="103"/>
  <c r="B105" i="109" s="1"/>
  <c r="C105" i="103"/>
  <c r="D105" i="103"/>
  <c r="B106" i="103"/>
  <c r="C106" i="103"/>
  <c r="C106" i="109" s="1"/>
  <c r="D106" i="103"/>
  <c r="B107" i="103"/>
  <c r="C107" i="103"/>
  <c r="D107" i="103"/>
  <c r="D107" i="109" s="1"/>
  <c r="B108" i="103"/>
  <c r="C108" i="103"/>
  <c r="D108" i="103"/>
  <c r="B109" i="103"/>
  <c r="B109" i="109" s="1"/>
  <c r="C109" i="103"/>
  <c r="D109" i="103"/>
  <c r="B110" i="103"/>
  <c r="C110" i="103"/>
  <c r="C110" i="109" s="1"/>
  <c r="D110" i="103"/>
  <c r="B111" i="103"/>
  <c r="C111" i="103"/>
  <c r="D111" i="103"/>
  <c r="D111" i="109" s="1"/>
  <c r="B112" i="103"/>
  <c r="C112" i="103"/>
  <c r="D112" i="103"/>
  <c r="B113" i="103"/>
  <c r="B113" i="109" s="1"/>
  <c r="C113" i="103"/>
  <c r="D113" i="103"/>
  <c r="B114" i="103"/>
  <c r="C114" i="103"/>
  <c r="C114" i="109" s="1"/>
  <c r="D114" i="103"/>
  <c r="B115" i="103"/>
  <c r="C115" i="103"/>
  <c r="D115" i="103"/>
  <c r="D115" i="109" s="1"/>
  <c r="B116" i="103"/>
  <c r="C116" i="103"/>
  <c r="D116" i="103"/>
  <c r="B117" i="103"/>
  <c r="B117" i="109" s="1"/>
  <c r="C117" i="103"/>
  <c r="D117" i="103"/>
  <c r="B118" i="103"/>
  <c r="C118" i="103"/>
  <c r="C118" i="109" s="1"/>
  <c r="D118" i="103"/>
  <c r="B119" i="103"/>
  <c r="C119" i="103"/>
  <c r="D119" i="103"/>
  <c r="D119" i="109" s="1"/>
  <c r="B120" i="103"/>
  <c r="C120" i="103"/>
  <c r="D120" i="103"/>
  <c r="B121" i="103"/>
  <c r="B121" i="109" s="1"/>
  <c r="C121" i="103"/>
  <c r="D121" i="103"/>
  <c r="B122" i="103"/>
  <c r="C122" i="103"/>
  <c r="C122" i="109" s="1"/>
  <c r="D122" i="103"/>
  <c r="B123" i="103"/>
  <c r="C123" i="103"/>
  <c r="D123" i="103"/>
  <c r="D123" i="109" s="1"/>
  <c r="B124" i="103"/>
  <c r="C124" i="103"/>
  <c r="D124" i="103"/>
  <c r="B125" i="103"/>
  <c r="B125" i="109" s="1"/>
  <c r="C125" i="103"/>
  <c r="D125" i="103"/>
  <c r="B126" i="103"/>
  <c r="C126" i="103"/>
  <c r="C126" i="109" s="1"/>
  <c r="D126" i="103"/>
  <c r="B127" i="103"/>
  <c r="C127" i="103"/>
  <c r="D127" i="103"/>
  <c r="D127" i="109" s="1"/>
  <c r="B128" i="103"/>
  <c r="C128" i="103"/>
  <c r="D128" i="103"/>
  <c r="B129" i="103"/>
  <c r="B129" i="109" s="1"/>
  <c r="C129" i="103"/>
  <c r="D129" i="103"/>
  <c r="B130" i="103"/>
  <c r="C130" i="103"/>
  <c r="C130" i="109" s="1"/>
  <c r="D130" i="103"/>
  <c r="B131" i="103"/>
  <c r="C131" i="103"/>
  <c r="D131" i="103"/>
  <c r="D131" i="109" s="1"/>
  <c r="B132" i="103"/>
  <c r="C132" i="103"/>
  <c r="D132" i="103"/>
  <c r="B133" i="103"/>
  <c r="B133" i="109" s="1"/>
  <c r="C133" i="103"/>
  <c r="D133" i="103"/>
  <c r="B134" i="103"/>
  <c r="C134" i="103"/>
  <c r="C134" i="109" s="1"/>
  <c r="D134" i="103"/>
  <c r="B135" i="103"/>
  <c r="C135" i="103"/>
  <c r="D135" i="103"/>
  <c r="D135" i="109" s="1"/>
  <c r="B136" i="103"/>
  <c r="C136" i="103"/>
  <c r="D136" i="103"/>
  <c r="B137" i="103"/>
  <c r="B137" i="109" s="1"/>
  <c r="C137" i="103"/>
  <c r="D137" i="103"/>
  <c r="B138" i="103"/>
  <c r="C138" i="103"/>
  <c r="C138" i="109" s="1"/>
  <c r="D138" i="103"/>
  <c r="B139" i="103"/>
  <c r="C139" i="103"/>
  <c r="D139" i="103"/>
  <c r="D139" i="109" s="1"/>
  <c r="B140" i="103"/>
  <c r="C140" i="103"/>
  <c r="D140" i="103"/>
  <c r="B141" i="103"/>
  <c r="B141" i="109" s="1"/>
  <c r="C141" i="103"/>
  <c r="D141" i="103"/>
  <c r="B142" i="103"/>
  <c r="C142" i="103"/>
  <c r="C142" i="109" s="1"/>
  <c r="D142" i="103"/>
  <c r="B143" i="103"/>
  <c r="C143" i="103"/>
  <c r="D143" i="103"/>
  <c r="D143" i="109" s="1"/>
  <c r="B144" i="103"/>
  <c r="C144" i="103"/>
  <c r="D144" i="103"/>
  <c r="B145" i="103"/>
  <c r="B145" i="109" s="1"/>
  <c r="C145" i="103"/>
  <c r="D145" i="103"/>
  <c r="B146" i="103"/>
  <c r="C146" i="103"/>
  <c r="C146" i="109" s="1"/>
  <c r="D146" i="103"/>
  <c r="B147" i="103"/>
  <c r="C147" i="103"/>
  <c r="D147" i="103"/>
  <c r="D147" i="109" s="1"/>
  <c r="B148" i="103"/>
  <c r="C148" i="103"/>
  <c r="D148" i="103"/>
  <c r="B149" i="103"/>
  <c r="B149" i="109" s="1"/>
  <c r="C149" i="103"/>
  <c r="D149" i="103"/>
  <c r="B150" i="103"/>
  <c r="C150" i="103"/>
  <c r="C150" i="109" s="1"/>
  <c r="D150" i="103"/>
  <c r="B151" i="103"/>
  <c r="C151" i="103"/>
  <c r="D151" i="103"/>
  <c r="D151" i="109" s="1"/>
  <c r="B152" i="103"/>
  <c r="C152" i="103"/>
  <c r="D152" i="103"/>
  <c r="B153" i="103"/>
  <c r="B153" i="109" s="1"/>
  <c r="C153" i="103"/>
  <c r="D153" i="103"/>
  <c r="B154" i="103"/>
  <c r="C154" i="103"/>
  <c r="C154" i="109" s="1"/>
  <c r="D154" i="103"/>
  <c r="B155" i="103"/>
  <c r="C155" i="103"/>
  <c r="D155" i="103"/>
  <c r="D155" i="109" s="1"/>
  <c r="B156" i="103"/>
  <c r="C156" i="103"/>
  <c r="D156" i="103"/>
  <c r="B157" i="103"/>
  <c r="B157" i="109" s="1"/>
  <c r="C157" i="103"/>
  <c r="D157" i="103"/>
  <c r="B158" i="103"/>
  <c r="C158" i="103"/>
  <c r="C158" i="109" s="1"/>
  <c r="D158" i="103"/>
  <c r="B159" i="103"/>
  <c r="C159" i="103"/>
  <c r="D159" i="103"/>
  <c r="D159" i="109" s="1"/>
  <c r="B160" i="103"/>
  <c r="C160" i="103"/>
  <c r="D160" i="103"/>
  <c r="B161" i="103"/>
  <c r="B161" i="109" s="1"/>
  <c r="C161" i="103"/>
  <c r="D161" i="103"/>
  <c r="B162" i="103"/>
  <c r="C162" i="103"/>
  <c r="C162" i="109" s="1"/>
  <c r="D162" i="103"/>
  <c r="B163" i="103"/>
  <c r="C163" i="103"/>
  <c r="D163" i="103"/>
  <c r="D163" i="109" s="1"/>
  <c r="B164" i="103"/>
  <c r="C164" i="103"/>
  <c r="D164" i="103"/>
  <c r="B165" i="103"/>
  <c r="B165" i="109" s="1"/>
  <c r="C165" i="103"/>
  <c r="D165" i="103"/>
  <c r="B166" i="103"/>
  <c r="C166" i="103"/>
  <c r="C166" i="109" s="1"/>
  <c r="D166" i="103"/>
  <c r="B167" i="103"/>
  <c r="C167" i="103"/>
  <c r="D167" i="103"/>
  <c r="D167" i="109" s="1"/>
  <c r="B168" i="103"/>
  <c r="C168" i="103"/>
  <c r="D168" i="103"/>
  <c r="B169" i="103"/>
  <c r="B169" i="109" s="1"/>
  <c r="C169" i="103"/>
  <c r="D169" i="103"/>
  <c r="B170" i="103"/>
  <c r="C170" i="103"/>
  <c r="C170" i="109" s="1"/>
  <c r="D170" i="103"/>
  <c r="B171" i="103"/>
  <c r="C171" i="103"/>
  <c r="D171" i="103"/>
  <c r="D171" i="109" s="1"/>
  <c r="B172" i="103"/>
  <c r="C172" i="103"/>
  <c r="D172" i="103"/>
  <c r="B173" i="103"/>
  <c r="B173" i="109" s="1"/>
  <c r="C173" i="103"/>
  <c r="D173" i="103"/>
  <c r="B174" i="103"/>
  <c r="C174" i="103"/>
  <c r="C174" i="109" s="1"/>
  <c r="D174" i="103"/>
  <c r="B175" i="103"/>
  <c r="C175" i="103"/>
  <c r="D175" i="103"/>
  <c r="D175" i="109" s="1"/>
  <c r="B176" i="103"/>
  <c r="C176" i="103"/>
  <c r="D176" i="103"/>
  <c r="B177" i="103"/>
  <c r="B177" i="109" s="1"/>
  <c r="C177" i="103"/>
  <c r="D177" i="103"/>
  <c r="B178" i="103"/>
  <c r="C178" i="103"/>
  <c r="C178" i="109" s="1"/>
  <c r="D178" i="103"/>
  <c r="B179" i="103"/>
  <c r="C179" i="103"/>
  <c r="D179" i="103"/>
  <c r="D179" i="109" s="1"/>
  <c r="B180" i="103"/>
  <c r="C180" i="103"/>
  <c r="D180" i="103"/>
  <c r="B181" i="103"/>
  <c r="B181" i="109" s="1"/>
  <c r="C181" i="103"/>
  <c r="D181" i="103"/>
  <c r="B182" i="103"/>
  <c r="C182" i="103"/>
  <c r="C182" i="109" s="1"/>
  <c r="D182" i="103"/>
  <c r="B183" i="103"/>
  <c r="C183" i="103"/>
  <c r="D183" i="103"/>
  <c r="D183" i="109" s="1"/>
  <c r="B184" i="103"/>
  <c r="C184" i="103"/>
  <c r="D184" i="103"/>
  <c r="B185" i="103"/>
  <c r="B185" i="109" s="1"/>
  <c r="C185" i="103"/>
  <c r="D185" i="103"/>
  <c r="B186" i="103"/>
  <c r="C186" i="103"/>
  <c r="C186" i="109" s="1"/>
  <c r="D186" i="103"/>
  <c r="B187" i="103"/>
  <c r="C187" i="103"/>
  <c r="D187" i="103"/>
  <c r="D187" i="109" s="1"/>
  <c r="B188" i="103"/>
  <c r="C188" i="103"/>
  <c r="D188" i="103"/>
  <c r="B189" i="103"/>
  <c r="B189" i="109" s="1"/>
  <c r="C189" i="103"/>
  <c r="D189" i="103"/>
  <c r="B14" i="103"/>
  <c r="C14" i="103"/>
  <c r="D14" i="103"/>
  <c r="B15" i="103"/>
  <c r="C15" i="103"/>
  <c r="D15" i="103"/>
  <c r="B16" i="103"/>
  <c r="C16" i="103"/>
  <c r="D16" i="103"/>
  <c r="B17" i="103"/>
  <c r="C17" i="103"/>
  <c r="D17" i="103"/>
  <c r="B18" i="103"/>
  <c r="C18" i="103"/>
  <c r="D18" i="103"/>
  <c r="B19" i="103"/>
  <c r="C19" i="103"/>
  <c r="D19" i="103"/>
  <c r="B20" i="103"/>
  <c r="C20" i="103"/>
  <c r="D20" i="103"/>
  <c r="B21" i="103"/>
  <c r="C21" i="103"/>
  <c r="D21" i="103"/>
  <c r="B22" i="103"/>
  <c r="C22" i="103"/>
  <c r="D22" i="103"/>
  <c r="B23" i="103"/>
  <c r="C23" i="103"/>
  <c r="D23" i="103"/>
  <c r="D13" i="103"/>
  <c r="C13" i="103"/>
  <c r="B13" i="103"/>
  <c r="B13" i="109" s="1"/>
  <c r="B15" i="109"/>
  <c r="C15" i="109"/>
  <c r="D15" i="109"/>
  <c r="B16" i="109"/>
  <c r="C16" i="109"/>
  <c r="D16" i="109"/>
  <c r="B17" i="109"/>
  <c r="C17" i="109"/>
  <c r="D17" i="109"/>
  <c r="B18" i="109"/>
  <c r="C18" i="109"/>
  <c r="D18" i="109"/>
  <c r="B19" i="109"/>
  <c r="C19" i="109"/>
  <c r="D19" i="109"/>
  <c r="B20" i="109"/>
  <c r="C20" i="109"/>
  <c r="D20" i="109"/>
  <c r="B21" i="109"/>
  <c r="C21" i="109"/>
  <c r="D21" i="109"/>
  <c r="B22" i="109"/>
  <c r="C22" i="109"/>
  <c r="D22" i="109"/>
  <c r="B23" i="109"/>
  <c r="C23" i="109"/>
  <c r="D23" i="109"/>
  <c r="B24" i="109"/>
  <c r="C24" i="109"/>
  <c r="D24" i="109"/>
  <c r="C25" i="109"/>
  <c r="D25" i="109"/>
  <c r="B26" i="109"/>
  <c r="D26" i="109"/>
  <c r="B27" i="109"/>
  <c r="C27" i="109"/>
  <c r="B28" i="109"/>
  <c r="C28" i="109"/>
  <c r="D28" i="109"/>
  <c r="C29" i="109"/>
  <c r="D29" i="109"/>
  <c r="B30" i="109"/>
  <c r="D30" i="109"/>
  <c r="B31" i="109"/>
  <c r="C31" i="109"/>
  <c r="B32" i="109"/>
  <c r="C32" i="109"/>
  <c r="D32" i="109"/>
  <c r="C33" i="109"/>
  <c r="D33" i="109"/>
  <c r="B34" i="109"/>
  <c r="D34" i="109"/>
  <c r="B35" i="109"/>
  <c r="C35" i="109"/>
  <c r="B36" i="109"/>
  <c r="C36" i="109"/>
  <c r="D36" i="109"/>
  <c r="C37" i="109"/>
  <c r="D37" i="109"/>
  <c r="B38" i="109"/>
  <c r="D38" i="109"/>
  <c r="B39" i="109"/>
  <c r="C39" i="109"/>
  <c r="B40" i="109"/>
  <c r="C40" i="109"/>
  <c r="D40" i="109"/>
  <c r="C41" i="109"/>
  <c r="D41" i="109"/>
  <c r="B42" i="109"/>
  <c r="D42" i="109"/>
  <c r="B43" i="109"/>
  <c r="C43" i="109"/>
  <c r="B44" i="109"/>
  <c r="C44" i="109"/>
  <c r="D44" i="109"/>
  <c r="C45" i="109"/>
  <c r="D45" i="109"/>
  <c r="B46" i="109"/>
  <c r="D46" i="109"/>
  <c r="B47" i="109"/>
  <c r="C47" i="109"/>
  <c r="B48" i="109"/>
  <c r="C48" i="109"/>
  <c r="D48" i="109"/>
  <c r="C49" i="109"/>
  <c r="D49" i="109"/>
  <c r="B50" i="109"/>
  <c r="D50" i="109"/>
  <c r="B51" i="109"/>
  <c r="C51" i="109"/>
  <c r="B52" i="109"/>
  <c r="C52" i="109"/>
  <c r="D52" i="109"/>
  <c r="C53" i="109"/>
  <c r="D53" i="109"/>
  <c r="B54" i="109"/>
  <c r="D54" i="109"/>
  <c r="B55" i="109"/>
  <c r="C55" i="109"/>
  <c r="B56" i="109"/>
  <c r="C56" i="109"/>
  <c r="D56" i="109"/>
  <c r="C57" i="109"/>
  <c r="D57" i="109"/>
  <c r="B58" i="109"/>
  <c r="D58" i="109"/>
  <c r="B59" i="109"/>
  <c r="C59" i="109"/>
  <c r="B60" i="109"/>
  <c r="C60" i="109"/>
  <c r="D60" i="109"/>
  <c r="C61" i="109"/>
  <c r="D61" i="109"/>
  <c r="B62" i="109"/>
  <c r="D62" i="109"/>
  <c r="B63" i="109"/>
  <c r="C63" i="109"/>
  <c r="B64" i="109"/>
  <c r="C64" i="109"/>
  <c r="D64" i="109"/>
  <c r="C65" i="109"/>
  <c r="D65" i="109"/>
  <c r="B66" i="109"/>
  <c r="D66" i="109"/>
  <c r="B67" i="109"/>
  <c r="C67" i="109"/>
  <c r="B68" i="109"/>
  <c r="C68" i="109"/>
  <c r="D68" i="109"/>
  <c r="C69" i="109"/>
  <c r="D69" i="109"/>
  <c r="B70" i="109"/>
  <c r="D70" i="109"/>
  <c r="B71" i="109"/>
  <c r="C71" i="109"/>
  <c r="B72" i="109"/>
  <c r="C72" i="109"/>
  <c r="D72" i="109"/>
  <c r="C73" i="109"/>
  <c r="D73" i="109"/>
  <c r="B74" i="109"/>
  <c r="D74" i="109"/>
  <c r="B75" i="109"/>
  <c r="C75" i="109"/>
  <c r="B76" i="109"/>
  <c r="C76" i="109"/>
  <c r="D76" i="109"/>
  <c r="C77" i="109"/>
  <c r="D77" i="109"/>
  <c r="B78" i="109"/>
  <c r="D78" i="109"/>
  <c r="B79" i="109"/>
  <c r="C79" i="109"/>
  <c r="B80" i="109"/>
  <c r="C80" i="109"/>
  <c r="D80" i="109"/>
  <c r="C81" i="109"/>
  <c r="D81" i="109"/>
  <c r="B82" i="109"/>
  <c r="D82" i="109"/>
  <c r="B83" i="109"/>
  <c r="C83" i="109"/>
  <c r="B84" i="109"/>
  <c r="C84" i="109"/>
  <c r="D84" i="109"/>
  <c r="C85" i="109"/>
  <c r="D85" i="109"/>
  <c r="B86" i="109"/>
  <c r="D86" i="109"/>
  <c r="B87" i="109"/>
  <c r="C87" i="109"/>
  <c r="B88" i="109"/>
  <c r="C88" i="109"/>
  <c r="D88" i="109"/>
  <c r="C89" i="109"/>
  <c r="D89" i="109"/>
  <c r="B90" i="109"/>
  <c r="D90" i="109"/>
  <c r="B91" i="109"/>
  <c r="C91" i="109"/>
  <c r="B92" i="109"/>
  <c r="C92" i="109"/>
  <c r="D92" i="109"/>
  <c r="C93" i="109"/>
  <c r="D93" i="109"/>
  <c r="B94" i="109"/>
  <c r="D94" i="109"/>
  <c r="B95" i="109"/>
  <c r="C95" i="109"/>
  <c r="B96" i="109"/>
  <c r="C96" i="109"/>
  <c r="D96" i="109"/>
  <c r="C97" i="109"/>
  <c r="D97" i="109"/>
  <c r="B98" i="109"/>
  <c r="D98" i="109"/>
  <c r="B99" i="109"/>
  <c r="C99" i="109"/>
  <c r="B100" i="109"/>
  <c r="C100" i="109"/>
  <c r="D100" i="109"/>
  <c r="C101" i="109"/>
  <c r="D101" i="109"/>
  <c r="B102" i="109"/>
  <c r="D102" i="109"/>
  <c r="B103" i="109"/>
  <c r="C103" i="109"/>
  <c r="B104" i="109"/>
  <c r="C104" i="109"/>
  <c r="D104" i="109"/>
  <c r="C105" i="109"/>
  <c r="D105" i="109"/>
  <c r="B106" i="109"/>
  <c r="D106" i="109"/>
  <c r="B107" i="109"/>
  <c r="C107" i="109"/>
  <c r="B108" i="109"/>
  <c r="C108" i="109"/>
  <c r="D108" i="109"/>
  <c r="C109" i="109"/>
  <c r="D109" i="109"/>
  <c r="B110" i="109"/>
  <c r="D110" i="109"/>
  <c r="B111" i="109"/>
  <c r="C111" i="109"/>
  <c r="B112" i="109"/>
  <c r="C112" i="109"/>
  <c r="D112" i="109"/>
  <c r="C113" i="109"/>
  <c r="D113" i="109"/>
  <c r="B114" i="109"/>
  <c r="D114" i="109"/>
  <c r="B115" i="109"/>
  <c r="C115" i="109"/>
  <c r="B116" i="109"/>
  <c r="C116" i="109"/>
  <c r="D116" i="109"/>
  <c r="C117" i="109"/>
  <c r="D117" i="109"/>
  <c r="B118" i="109"/>
  <c r="D118" i="109"/>
  <c r="B119" i="109"/>
  <c r="C119" i="109"/>
  <c r="B120" i="109"/>
  <c r="C120" i="109"/>
  <c r="D120" i="109"/>
  <c r="C121" i="109"/>
  <c r="D121" i="109"/>
  <c r="B122" i="109"/>
  <c r="D122" i="109"/>
  <c r="B123" i="109"/>
  <c r="C123" i="109"/>
  <c r="B124" i="109"/>
  <c r="C124" i="109"/>
  <c r="D124" i="109"/>
  <c r="C125" i="109"/>
  <c r="D125" i="109"/>
  <c r="B126" i="109"/>
  <c r="D126" i="109"/>
  <c r="B127" i="109"/>
  <c r="C127" i="109"/>
  <c r="B128" i="109"/>
  <c r="C128" i="109"/>
  <c r="D128" i="109"/>
  <c r="C129" i="109"/>
  <c r="D129" i="109"/>
  <c r="B130" i="109"/>
  <c r="D130" i="109"/>
  <c r="B131" i="109"/>
  <c r="C131" i="109"/>
  <c r="B132" i="109"/>
  <c r="C132" i="109"/>
  <c r="D132" i="109"/>
  <c r="C133" i="109"/>
  <c r="D133" i="109"/>
  <c r="B134" i="109"/>
  <c r="D134" i="109"/>
  <c r="B135" i="109"/>
  <c r="C135" i="109"/>
  <c r="B136" i="109"/>
  <c r="C136" i="109"/>
  <c r="D136" i="109"/>
  <c r="C137" i="109"/>
  <c r="D137" i="109"/>
  <c r="B138" i="109"/>
  <c r="D138" i="109"/>
  <c r="B139" i="109"/>
  <c r="C139" i="109"/>
  <c r="B140" i="109"/>
  <c r="C140" i="109"/>
  <c r="D140" i="109"/>
  <c r="C141" i="109"/>
  <c r="D141" i="109"/>
  <c r="B142" i="109"/>
  <c r="D142" i="109"/>
  <c r="B143" i="109"/>
  <c r="C143" i="109"/>
  <c r="B144" i="109"/>
  <c r="C144" i="109"/>
  <c r="D144" i="109"/>
  <c r="C145" i="109"/>
  <c r="D145" i="109"/>
  <c r="B146" i="109"/>
  <c r="D146" i="109"/>
  <c r="B147" i="109"/>
  <c r="C147" i="109"/>
  <c r="B148" i="109"/>
  <c r="C148" i="109"/>
  <c r="D148" i="109"/>
  <c r="C149" i="109"/>
  <c r="D149" i="109"/>
  <c r="B150" i="109"/>
  <c r="D150" i="109"/>
  <c r="B151" i="109"/>
  <c r="C151" i="109"/>
  <c r="B152" i="109"/>
  <c r="C152" i="109"/>
  <c r="D152" i="109"/>
  <c r="C153" i="109"/>
  <c r="D153" i="109"/>
  <c r="B154" i="109"/>
  <c r="D154" i="109"/>
  <c r="B155" i="109"/>
  <c r="C155" i="109"/>
  <c r="B156" i="109"/>
  <c r="C156" i="109"/>
  <c r="D156" i="109"/>
  <c r="C157" i="109"/>
  <c r="D157" i="109"/>
  <c r="B158" i="109"/>
  <c r="D158" i="109"/>
  <c r="B159" i="109"/>
  <c r="C159" i="109"/>
  <c r="B160" i="109"/>
  <c r="C160" i="109"/>
  <c r="D160" i="109"/>
  <c r="C161" i="109"/>
  <c r="D161" i="109"/>
  <c r="B162" i="109"/>
  <c r="D162" i="109"/>
  <c r="B163" i="109"/>
  <c r="C163" i="109"/>
  <c r="B164" i="109"/>
  <c r="C164" i="109"/>
  <c r="D164" i="109"/>
  <c r="C165" i="109"/>
  <c r="D165" i="109"/>
  <c r="B166" i="109"/>
  <c r="D166" i="109"/>
  <c r="B167" i="109"/>
  <c r="C167" i="109"/>
  <c r="B168" i="109"/>
  <c r="C168" i="109"/>
  <c r="D168" i="109"/>
  <c r="C169" i="109"/>
  <c r="D169" i="109"/>
  <c r="B170" i="109"/>
  <c r="D170" i="109"/>
  <c r="B171" i="109"/>
  <c r="C171" i="109"/>
  <c r="B172" i="109"/>
  <c r="C172" i="109"/>
  <c r="D172" i="109"/>
  <c r="C173" i="109"/>
  <c r="D173" i="109"/>
  <c r="B174" i="109"/>
  <c r="D174" i="109"/>
  <c r="B175" i="109"/>
  <c r="C175" i="109"/>
  <c r="B176" i="109"/>
  <c r="C176" i="109"/>
  <c r="D176" i="109"/>
  <c r="C177" i="109"/>
  <c r="D177" i="109"/>
  <c r="B178" i="109"/>
  <c r="D178" i="109"/>
  <c r="B179" i="109"/>
  <c r="C179" i="109"/>
  <c r="B180" i="109"/>
  <c r="C180" i="109"/>
  <c r="D180" i="109"/>
  <c r="C181" i="109"/>
  <c r="D181" i="109"/>
  <c r="B182" i="109"/>
  <c r="D182" i="109"/>
  <c r="B183" i="109"/>
  <c r="C183" i="109"/>
  <c r="B184" i="109"/>
  <c r="C184" i="109"/>
  <c r="D184" i="109"/>
  <c r="C185" i="109"/>
  <c r="D185" i="109"/>
  <c r="B186" i="109"/>
  <c r="D186" i="109"/>
  <c r="B187" i="109"/>
  <c r="C187" i="109"/>
  <c r="B188" i="109"/>
  <c r="C188" i="109"/>
  <c r="D188" i="109"/>
  <c r="C189" i="109"/>
  <c r="D189" i="109"/>
  <c r="B14" i="109"/>
  <c r="C14" i="109"/>
  <c r="D14" i="109"/>
  <c r="C13" i="109"/>
  <c r="D13" i="109"/>
  <c r="BD14" i="109"/>
  <c r="BD15" i="109"/>
  <c r="BD16" i="109"/>
  <c r="BE16" i="109" s="1"/>
  <c r="BD18" i="109"/>
  <c r="BD19" i="109"/>
  <c r="BD20" i="109"/>
  <c r="BD22" i="109"/>
  <c r="BD23" i="109"/>
  <c r="BD24" i="109"/>
  <c r="BE24" i="109" s="1"/>
  <c r="BD26" i="109"/>
  <c r="BD27" i="109"/>
  <c r="BD28" i="109"/>
  <c r="BE28" i="109" s="1"/>
  <c r="BD30" i="109"/>
  <c r="BD31" i="109"/>
  <c r="BD32" i="109"/>
  <c r="BE32" i="109" s="1"/>
  <c r="BD34" i="109"/>
  <c r="BD35" i="109"/>
  <c r="BD36" i="109"/>
  <c r="BD38" i="109"/>
  <c r="BD39" i="109"/>
  <c r="BD40" i="109"/>
  <c r="BE40" i="109" s="1"/>
  <c r="BD42" i="109"/>
  <c r="BD43" i="109"/>
  <c r="BD44" i="109"/>
  <c r="BE44" i="109" s="1"/>
  <c r="BD46" i="109"/>
  <c r="BD47" i="109"/>
  <c r="BD48" i="109"/>
  <c r="BE48" i="109" s="1"/>
  <c r="BD50" i="109"/>
  <c r="BD51" i="109"/>
  <c r="BD52" i="109"/>
  <c r="BD54" i="109"/>
  <c r="BD55" i="109"/>
  <c r="BD56" i="109"/>
  <c r="BE56" i="109" s="1"/>
  <c r="BD58" i="109"/>
  <c r="BD59" i="109"/>
  <c r="BD60" i="109"/>
  <c r="BE60" i="109" s="1"/>
  <c r="BD62" i="109"/>
  <c r="BD63" i="109"/>
  <c r="BD64" i="109"/>
  <c r="BE64" i="109" s="1"/>
  <c r="BD66" i="109"/>
  <c r="BD67" i="109"/>
  <c r="BD68" i="109"/>
  <c r="BD70" i="109"/>
  <c r="BD71" i="109"/>
  <c r="BD72" i="109"/>
  <c r="BE72" i="109" s="1"/>
  <c r="BD74" i="109"/>
  <c r="BD75" i="109"/>
  <c r="BD76" i="109"/>
  <c r="BE76" i="109" s="1"/>
  <c r="BD78" i="109"/>
  <c r="BD79" i="109"/>
  <c r="BD80" i="109"/>
  <c r="BE80" i="109" s="1"/>
  <c r="BD82" i="109"/>
  <c r="BD83" i="109"/>
  <c r="BD84" i="109"/>
  <c r="BD86" i="109"/>
  <c r="BD87" i="109"/>
  <c r="BD88" i="109"/>
  <c r="BE88" i="109" s="1"/>
  <c r="BD90" i="109"/>
  <c r="BD91" i="109"/>
  <c r="BD92" i="109"/>
  <c r="BE92" i="109" s="1"/>
  <c r="BD94" i="109"/>
  <c r="BD95" i="109"/>
  <c r="BD96" i="109"/>
  <c r="BE96" i="109" s="1"/>
  <c r="BD98" i="109"/>
  <c r="BD99" i="109"/>
  <c r="BD100" i="109"/>
  <c r="BD102" i="109"/>
  <c r="BD103" i="109"/>
  <c r="BD104" i="109"/>
  <c r="BE104" i="109" s="1"/>
  <c r="BD106" i="109"/>
  <c r="BD107" i="109"/>
  <c r="BD108" i="109"/>
  <c r="BE108" i="109" s="1"/>
  <c r="BD110" i="109"/>
  <c r="BD111" i="109"/>
  <c r="BD112" i="109"/>
  <c r="BE112" i="109" s="1"/>
  <c r="BD114" i="109"/>
  <c r="BD115" i="109"/>
  <c r="BD116" i="109"/>
  <c r="BD118" i="109"/>
  <c r="BD119" i="109"/>
  <c r="BD120" i="109"/>
  <c r="BE120" i="109" s="1"/>
  <c r="BD122" i="109"/>
  <c r="BD123" i="109"/>
  <c r="BD124" i="109"/>
  <c r="BE124" i="109" s="1"/>
  <c r="BD126" i="109"/>
  <c r="BD127" i="109"/>
  <c r="BD128" i="109"/>
  <c r="BE128" i="109" s="1"/>
  <c r="BD130" i="109"/>
  <c r="BD131" i="109"/>
  <c r="BD132" i="109"/>
  <c r="BE132" i="109" s="1"/>
  <c r="BD134" i="109"/>
  <c r="BD135" i="109"/>
  <c r="BD136" i="109"/>
  <c r="BE136" i="109" s="1"/>
  <c r="BD138" i="109"/>
  <c r="BD139" i="109"/>
  <c r="BD140" i="109"/>
  <c r="BE140" i="109" s="1"/>
  <c r="BD142" i="109"/>
  <c r="BD143" i="109"/>
  <c r="BD144" i="109"/>
  <c r="BE144" i="109" s="1"/>
  <c r="BD146" i="109"/>
  <c r="BD147" i="109"/>
  <c r="BD148" i="109"/>
  <c r="BE148" i="109" s="1"/>
  <c r="BD150" i="109"/>
  <c r="BD151" i="109"/>
  <c r="BD152" i="109"/>
  <c r="BE152" i="109" s="1"/>
  <c r="BD154" i="109"/>
  <c r="BD155" i="109"/>
  <c r="BD156" i="109"/>
  <c r="BE156" i="109" s="1"/>
  <c r="BD158" i="109"/>
  <c r="BD159" i="109"/>
  <c r="BD160" i="109"/>
  <c r="BE160" i="109" s="1"/>
  <c r="BD162" i="109"/>
  <c r="BD163" i="109"/>
  <c r="BD164" i="109"/>
  <c r="BE164" i="109" s="1"/>
  <c r="BD166" i="109"/>
  <c r="BD167" i="109"/>
  <c r="BD168" i="109"/>
  <c r="BE168" i="109" s="1"/>
  <c r="BD170" i="109"/>
  <c r="BD171" i="109"/>
  <c r="BD172" i="109"/>
  <c r="BE172" i="109" s="1"/>
  <c r="BD174" i="109"/>
  <c r="BD175" i="109"/>
  <c r="BD176" i="109"/>
  <c r="BE176" i="109" s="1"/>
  <c r="BD178" i="109"/>
  <c r="BD179" i="109"/>
  <c r="BD180" i="109"/>
  <c r="BE180" i="109" s="1"/>
  <c r="BD182" i="109"/>
  <c r="BD183" i="109"/>
  <c r="BD184" i="109"/>
  <c r="BE184" i="109" s="1"/>
  <c r="BD186" i="109"/>
  <c r="BD187" i="109"/>
  <c r="BD188" i="109"/>
  <c r="BE188" i="109" s="1"/>
  <c r="BC190" i="109"/>
  <c r="BA190" i="109"/>
  <c r="BD190" i="109" s="1"/>
  <c r="BC132" i="109"/>
  <c r="BC133" i="109"/>
  <c r="BC134" i="109"/>
  <c r="BE134" i="109"/>
  <c r="BC135" i="109"/>
  <c r="BE135" i="109"/>
  <c r="BC136" i="109"/>
  <c r="BC137" i="109"/>
  <c r="BC138" i="109"/>
  <c r="BE138" i="109"/>
  <c r="BC139" i="109"/>
  <c r="BE139" i="109"/>
  <c r="BC140" i="109"/>
  <c r="BC141" i="109"/>
  <c r="BC142" i="109"/>
  <c r="BE142" i="109"/>
  <c r="BC143" i="109"/>
  <c r="BE143" i="109"/>
  <c r="BC144" i="109"/>
  <c r="BC145" i="109"/>
  <c r="BC146" i="109"/>
  <c r="BE146" i="109"/>
  <c r="BC147" i="109"/>
  <c r="BE147" i="109"/>
  <c r="BC148" i="109"/>
  <c r="BC149" i="109"/>
  <c r="BC150" i="109"/>
  <c r="BE150" i="109"/>
  <c r="BC151" i="109"/>
  <c r="BE151" i="109"/>
  <c r="BC152" i="109"/>
  <c r="BC153" i="109"/>
  <c r="BC154" i="109"/>
  <c r="BE154" i="109"/>
  <c r="BC155" i="109"/>
  <c r="BE155" i="109"/>
  <c r="BC156" i="109"/>
  <c r="BC157" i="109"/>
  <c r="BC158" i="109"/>
  <c r="BE158" i="109"/>
  <c r="BC159" i="109"/>
  <c r="BE159" i="109"/>
  <c r="BC160" i="109"/>
  <c r="BC161" i="109"/>
  <c r="BC162" i="109"/>
  <c r="BE162" i="109"/>
  <c r="BC163" i="109"/>
  <c r="BE163" i="109"/>
  <c r="BC164" i="109"/>
  <c r="BC165" i="109"/>
  <c r="BC166" i="109"/>
  <c r="BE166" i="109"/>
  <c r="BC167" i="109"/>
  <c r="BE167" i="109"/>
  <c r="BC168" i="109"/>
  <c r="BC169" i="109"/>
  <c r="BC170" i="109"/>
  <c r="BE170" i="109"/>
  <c r="BC171" i="109"/>
  <c r="BE171" i="109"/>
  <c r="BC172" i="109"/>
  <c r="BC173" i="109"/>
  <c r="BC174" i="109"/>
  <c r="BE174" i="109"/>
  <c r="BC175" i="109"/>
  <c r="BE175" i="109"/>
  <c r="BC176" i="109"/>
  <c r="BC177" i="109"/>
  <c r="BC178" i="109"/>
  <c r="BE178" i="109"/>
  <c r="BC179" i="109"/>
  <c r="BE179" i="109"/>
  <c r="BC180" i="109"/>
  <c r="BC181" i="109"/>
  <c r="BC182" i="109"/>
  <c r="BE182" i="109"/>
  <c r="BC183" i="109"/>
  <c r="BE183" i="109"/>
  <c r="BC184" i="109"/>
  <c r="BC185" i="109"/>
  <c r="BC186" i="109"/>
  <c r="BE186" i="109"/>
  <c r="BC187" i="109"/>
  <c r="BE187" i="109"/>
  <c r="BC188" i="109"/>
  <c r="BC189" i="109"/>
  <c r="BE14" i="109"/>
  <c r="BE15" i="109"/>
  <c r="BE18" i="109"/>
  <c r="BE19" i="109"/>
  <c r="BE20" i="109"/>
  <c r="BE22" i="109"/>
  <c r="BE23" i="109"/>
  <c r="BE26" i="109"/>
  <c r="BE27" i="109"/>
  <c r="BE30" i="109"/>
  <c r="BE31" i="109"/>
  <c r="BE34" i="109"/>
  <c r="BE35" i="109"/>
  <c r="BE36" i="109"/>
  <c r="BE38" i="109"/>
  <c r="BE39" i="109"/>
  <c r="BE42" i="109"/>
  <c r="BE43" i="109"/>
  <c r="BE46" i="109"/>
  <c r="BE47" i="109"/>
  <c r="BE50" i="109"/>
  <c r="BE51" i="109"/>
  <c r="BE52" i="109"/>
  <c r="BE54" i="109"/>
  <c r="BE55" i="109"/>
  <c r="BE58" i="109"/>
  <c r="BE59" i="109"/>
  <c r="BE62" i="109"/>
  <c r="BE63" i="109"/>
  <c r="BE66" i="109"/>
  <c r="BE67" i="109"/>
  <c r="BE68" i="109"/>
  <c r="BE70" i="109"/>
  <c r="BE71" i="109"/>
  <c r="BE74" i="109"/>
  <c r="BE75" i="109"/>
  <c r="BE78" i="109"/>
  <c r="BE79" i="109"/>
  <c r="BE82" i="109"/>
  <c r="BE83" i="109"/>
  <c r="BE84" i="109"/>
  <c r="BE86" i="109"/>
  <c r="BE87" i="109"/>
  <c r="BE90" i="109"/>
  <c r="BE91" i="109"/>
  <c r="BE94" i="109"/>
  <c r="BE95" i="109"/>
  <c r="BE98" i="109"/>
  <c r="BE99" i="109"/>
  <c r="BE100" i="109"/>
  <c r="BE102" i="109"/>
  <c r="BE103" i="109"/>
  <c r="BE106" i="109"/>
  <c r="BE107" i="109"/>
  <c r="BE110" i="109"/>
  <c r="BE111" i="109"/>
  <c r="BE114" i="109"/>
  <c r="BE115" i="109"/>
  <c r="BE116" i="109"/>
  <c r="BE118" i="109"/>
  <c r="BE119" i="109"/>
  <c r="BE122" i="109"/>
  <c r="BE123" i="109"/>
  <c r="BE126" i="109"/>
  <c r="BE127" i="109"/>
  <c r="BE130" i="109"/>
  <c r="BE131" i="109"/>
  <c r="BC14" i="103"/>
  <c r="BD14" i="103"/>
  <c r="BC15" i="103"/>
  <c r="BD15" i="103"/>
  <c r="BC16" i="103"/>
  <c r="BD16" i="103"/>
  <c r="BC17" i="103"/>
  <c r="BD17" i="103"/>
  <c r="BC18" i="103"/>
  <c r="BD18" i="103"/>
  <c r="BC19" i="103"/>
  <c r="BD19" i="103"/>
  <c r="BC20" i="103"/>
  <c r="BD20" i="103"/>
  <c r="BC21" i="103"/>
  <c r="BD21" i="103"/>
  <c r="BC22" i="103"/>
  <c r="BD22" i="103"/>
  <c r="BC23" i="103"/>
  <c r="BD23" i="103"/>
  <c r="BC24" i="103"/>
  <c r="BD24" i="103"/>
  <c r="BC25" i="103"/>
  <c r="BD25" i="103"/>
  <c r="BC26" i="103"/>
  <c r="BD26" i="103"/>
  <c r="BC27" i="103"/>
  <c r="BD27" i="103"/>
  <c r="BC28" i="103"/>
  <c r="BD28" i="103"/>
  <c r="BC29" i="103"/>
  <c r="BD29" i="103"/>
  <c r="BC30" i="103"/>
  <c r="BD30" i="103"/>
  <c r="BC31" i="103"/>
  <c r="BD31" i="103"/>
  <c r="BC32" i="103"/>
  <c r="BD32" i="103"/>
  <c r="BC33" i="103"/>
  <c r="BD33" i="103"/>
  <c r="BC34" i="103"/>
  <c r="BD34" i="103"/>
  <c r="BC35" i="103"/>
  <c r="BD35" i="103"/>
  <c r="BC36" i="103"/>
  <c r="BD36" i="103"/>
  <c r="BC37" i="103"/>
  <c r="BD37" i="103"/>
  <c r="BC38" i="103"/>
  <c r="BD38" i="103"/>
  <c r="BC39" i="103"/>
  <c r="BD39" i="103"/>
  <c r="BC40" i="103"/>
  <c r="BD40" i="103"/>
  <c r="BC41" i="103"/>
  <c r="BD41" i="103"/>
  <c r="BC42" i="103"/>
  <c r="BD42" i="103"/>
  <c r="BC43" i="103"/>
  <c r="BD43" i="103"/>
  <c r="BC44" i="103"/>
  <c r="BD44" i="103"/>
  <c r="BC45" i="103"/>
  <c r="BD45" i="103"/>
  <c r="BC46" i="103"/>
  <c r="BD46" i="103"/>
  <c r="BC47" i="103"/>
  <c r="BD47" i="103"/>
  <c r="BC48" i="103"/>
  <c r="BD48" i="103"/>
  <c r="BC49" i="103"/>
  <c r="BD49" i="103"/>
  <c r="BC50" i="103"/>
  <c r="BD50" i="103"/>
  <c r="BC51" i="103"/>
  <c r="BD51" i="103"/>
  <c r="BC52" i="103"/>
  <c r="BD52" i="103"/>
  <c r="BC53" i="103"/>
  <c r="BD53" i="103"/>
  <c r="BC54" i="103"/>
  <c r="BD54" i="103"/>
  <c r="BC55" i="103"/>
  <c r="BD55" i="103"/>
  <c r="BC56" i="103"/>
  <c r="BD56" i="103"/>
  <c r="BC57" i="103"/>
  <c r="BD57" i="103"/>
  <c r="BC58" i="103"/>
  <c r="BD58" i="103"/>
  <c r="BC59" i="103"/>
  <c r="BD59" i="103"/>
  <c r="BC60" i="103"/>
  <c r="BD60" i="103"/>
  <c r="BC61" i="103"/>
  <c r="BD61" i="103"/>
  <c r="BC62" i="103"/>
  <c r="BD62" i="103"/>
  <c r="BC63" i="103"/>
  <c r="BD63" i="103"/>
  <c r="BC64" i="103"/>
  <c r="BD64" i="103"/>
  <c r="BC65" i="103"/>
  <c r="BD65" i="103"/>
  <c r="BC66" i="103"/>
  <c r="BD66" i="103"/>
  <c r="BC67" i="103"/>
  <c r="BD67" i="103"/>
  <c r="BC68" i="103"/>
  <c r="BD68" i="103"/>
  <c r="BC69" i="103"/>
  <c r="BD69" i="103"/>
  <c r="BC70" i="103"/>
  <c r="BD70" i="103"/>
  <c r="BC71" i="103"/>
  <c r="BD71" i="103"/>
  <c r="BC72" i="103"/>
  <c r="BD72" i="103"/>
  <c r="BC73" i="103"/>
  <c r="BD73" i="103"/>
  <c r="BC74" i="103"/>
  <c r="BD74" i="103"/>
  <c r="BC75" i="103"/>
  <c r="BD75" i="103"/>
  <c r="BC76" i="103"/>
  <c r="BD76" i="103"/>
  <c r="BC77" i="103"/>
  <c r="BD77" i="103"/>
  <c r="BC78" i="103"/>
  <c r="BD78" i="103"/>
  <c r="BC79" i="103"/>
  <c r="BD79" i="103"/>
  <c r="BC80" i="103"/>
  <c r="BD80" i="103"/>
  <c r="BC81" i="103"/>
  <c r="BD81" i="103"/>
  <c r="BC82" i="103"/>
  <c r="BD82" i="103"/>
  <c r="BC83" i="103"/>
  <c r="BD83" i="103"/>
  <c r="BC84" i="103"/>
  <c r="BD84" i="103"/>
  <c r="BC85" i="103"/>
  <c r="BD85" i="103"/>
  <c r="BC86" i="103"/>
  <c r="BD86" i="103"/>
  <c r="BC87" i="103"/>
  <c r="BD87" i="103"/>
  <c r="BC88" i="103"/>
  <c r="BD88" i="103"/>
  <c r="BC89" i="103"/>
  <c r="BD89" i="103"/>
  <c r="BC90" i="103"/>
  <c r="BD90" i="103"/>
  <c r="BC91" i="103"/>
  <c r="BD91" i="103"/>
  <c r="BC92" i="103"/>
  <c r="BD92" i="103"/>
  <c r="BC93" i="103"/>
  <c r="BD93" i="103"/>
  <c r="BC94" i="103"/>
  <c r="BD94" i="103"/>
  <c r="BC95" i="103"/>
  <c r="BD95" i="103"/>
  <c r="BC96" i="103"/>
  <c r="BD96" i="103"/>
  <c r="BC97" i="103"/>
  <c r="BD97" i="103"/>
  <c r="BC98" i="103"/>
  <c r="BD98" i="103"/>
  <c r="BC99" i="103"/>
  <c r="BD99" i="103"/>
  <c r="BC100" i="103"/>
  <c r="BD100" i="103"/>
  <c r="BC101" i="103"/>
  <c r="BD101" i="103"/>
  <c r="BC102" i="103"/>
  <c r="BD102" i="103"/>
  <c r="BC103" i="103"/>
  <c r="BD103" i="103"/>
  <c r="BC104" i="103"/>
  <c r="BD104" i="103"/>
  <c r="BC105" i="103"/>
  <c r="BD105" i="103"/>
  <c r="BC106" i="103"/>
  <c r="BD106" i="103"/>
  <c r="BC107" i="103"/>
  <c r="BD107" i="103"/>
  <c r="BC108" i="103"/>
  <c r="BD108" i="103"/>
  <c r="BC109" i="103"/>
  <c r="BD109" i="103"/>
  <c r="BC110" i="103"/>
  <c r="BD110" i="103"/>
  <c r="BC111" i="103"/>
  <c r="BD111" i="103"/>
  <c r="BC112" i="103"/>
  <c r="BD112" i="103"/>
  <c r="BC113" i="103"/>
  <c r="BD113" i="103"/>
  <c r="BC114" i="103"/>
  <c r="BD114" i="103"/>
  <c r="BC115" i="103"/>
  <c r="BD115" i="103"/>
  <c r="BC116" i="103"/>
  <c r="BD116" i="103"/>
  <c r="BC117" i="103"/>
  <c r="BD117" i="103"/>
  <c r="BC118" i="103"/>
  <c r="BD118" i="103"/>
  <c r="BC119" i="103"/>
  <c r="BD119" i="103"/>
  <c r="BC120" i="103"/>
  <c r="BD120" i="103"/>
  <c r="BC121" i="103"/>
  <c r="BD121" i="103"/>
  <c r="BC122" i="103"/>
  <c r="BD122" i="103"/>
  <c r="BC123" i="103"/>
  <c r="BD123" i="103"/>
  <c r="BC124" i="103"/>
  <c r="BD124" i="103"/>
  <c r="BC125" i="103"/>
  <c r="BD125" i="103"/>
  <c r="BC126" i="103"/>
  <c r="BD126" i="103"/>
  <c r="BC127" i="103"/>
  <c r="BD127" i="103"/>
  <c r="BC128" i="103"/>
  <c r="BD128" i="103"/>
  <c r="BC129" i="103"/>
  <c r="BD129" i="103"/>
  <c r="BC130" i="103"/>
  <c r="BD130" i="103"/>
  <c r="BC131" i="103"/>
  <c r="BD131" i="103"/>
  <c r="BC132" i="103"/>
  <c r="BD132" i="103"/>
  <c r="BC133" i="103"/>
  <c r="BD133" i="103"/>
  <c r="BC134" i="103"/>
  <c r="BD134" i="103"/>
  <c r="BC135" i="103"/>
  <c r="BD135" i="103"/>
  <c r="BC136" i="103"/>
  <c r="BD136" i="103"/>
  <c r="BC137" i="103"/>
  <c r="BD137" i="103"/>
  <c r="BC138" i="103"/>
  <c r="BD138" i="103"/>
  <c r="BC139" i="103"/>
  <c r="BD139" i="103"/>
  <c r="BC140" i="103"/>
  <c r="BD140" i="103"/>
  <c r="BC141" i="103"/>
  <c r="BD141" i="103"/>
  <c r="BC142" i="103"/>
  <c r="BD142" i="103"/>
  <c r="BC143" i="103"/>
  <c r="BD143" i="103"/>
  <c r="BC144" i="103"/>
  <c r="BD144" i="103"/>
  <c r="BC145" i="103"/>
  <c r="BD145" i="103"/>
  <c r="BC146" i="103"/>
  <c r="BD146" i="103"/>
  <c r="BC147" i="103"/>
  <c r="BD147" i="103"/>
  <c r="BC148" i="103"/>
  <c r="BD148" i="103"/>
  <c r="BC149" i="103"/>
  <c r="BD149" i="103"/>
  <c r="BC150" i="103"/>
  <c r="BD150" i="103"/>
  <c r="BC151" i="103"/>
  <c r="BD151" i="103"/>
  <c r="BC152" i="103"/>
  <c r="BD152" i="103"/>
  <c r="BC153" i="103"/>
  <c r="BD153" i="103"/>
  <c r="BC154" i="103"/>
  <c r="BD154" i="103"/>
  <c r="BC155" i="103"/>
  <c r="BD155" i="103"/>
  <c r="BC156" i="103"/>
  <c r="BD156" i="103"/>
  <c r="BC157" i="103"/>
  <c r="BD157" i="103"/>
  <c r="BC158" i="103"/>
  <c r="BD158" i="103"/>
  <c r="BC159" i="103"/>
  <c r="BD159" i="103"/>
  <c r="BC160" i="103"/>
  <c r="BD160" i="103"/>
  <c r="BC161" i="103"/>
  <c r="BD161" i="103"/>
  <c r="BC162" i="103"/>
  <c r="BD162" i="103"/>
  <c r="BC163" i="103"/>
  <c r="BD163" i="103"/>
  <c r="BC164" i="103"/>
  <c r="BD164" i="103"/>
  <c r="BC165" i="103"/>
  <c r="BD165" i="103"/>
  <c r="BC166" i="103"/>
  <c r="BD166" i="103"/>
  <c r="BC167" i="103"/>
  <c r="BD167" i="103"/>
  <c r="BC168" i="103"/>
  <c r="BD168" i="103"/>
  <c r="BC169" i="103"/>
  <c r="BD169" i="103"/>
  <c r="BC170" i="103"/>
  <c r="BD170" i="103"/>
  <c r="BC171" i="103"/>
  <c r="BD171" i="103"/>
  <c r="BC172" i="103"/>
  <c r="BD172" i="103"/>
  <c r="BC173" i="103"/>
  <c r="BD173" i="103"/>
  <c r="BC174" i="103"/>
  <c r="BD174" i="103"/>
  <c r="BC175" i="103"/>
  <c r="BD175" i="103"/>
  <c r="BC176" i="103"/>
  <c r="BD176" i="103"/>
  <c r="BC177" i="103"/>
  <c r="BD177" i="103"/>
  <c r="BC178" i="103"/>
  <c r="BD178" i="103"/>
  <c r="BC179" i="103"/>
  <c r="BD179" i="103"/>
  <c r="BC180" i="103"/>
  <c r="BD180" i="103"/>
  <c r="BC181" i="103"/>
  <c r="BD181" i="103"/>
  <c r="BC182" i="103"/>
  <c r="BD182" i="103"/>
  <c r="BC183" i="103"/>
  <c r="BD183" i="103"/>
  <c r="BC184" i="103"/>
  <c r="BD184" i="103"/>
  <c r="BC185" i="103"/>
  <c r="BD185" i="103"/>
  <c r="BC186" i="103"/>
  <c r="BD186" i="103"/>
  <c r="BC187" i="103"/>
  <c r="BD187" i="103"/>
  <c r="BC188" i="103"/>
  <c r="BD188" i="103"/>
  <c r="BC189" i="103"/>
  <c r="BD189" i="103" s="1"/>
  <c r="BA185" i="103"/>
  <c r="BA132" i="103"/>
  <c r="BA133" i="103"/>
  <c r="BA134" i="103"/>
  <c r="BA135" i="103"/>
  <c r="BA136" i="103"/>
  <c r="BA137" i="103"/>
  <c r="BA138" i="103"/>
  <c r="BA139" i="103"/>
  <c r="BA140" i="103"/>
  <c r="BA141" i="103"/>
  <c r="BA142" i="103"/>
  <c r="BA143" i="103"/>
  <c r="BA144" i="103"/>
  <c r="BA145" i="103"/>
  <c r="BA146" i="103"/>
  <c r="BA147" i="103"/>
  <c r="BA148" i="103"/>
  <c r="BA149" i="103"/>
  <c r="BA150" i="103"/>
  <c r="BA151" i="103"/>
  <c r="BA152" i="103"/>
  <c r="BA153" i="103"/>
  <c r="BA154" i="103"/>
  <c r="BA155" i="103"/>
  <c r="BA156" i="103"/>
  <c r="BA157" i="103"/>
  <c r="BA158" i="103"/>
  <c r="BA159" i="103"/>
  <c r="BA160" i="103"/>
  <c r="BA161" i="103"/>
  <c r="BA162" i="103"/>
  <c r="BA163" i="103"/>
  <c r="BA164" i="103"/>
  <c r="BA165" i="103"/>
  <c r="BA166" i="103"/>
  <c r="BA167" i="103"/>
  <c r="BA168" i="103"/>
  <c r="BA169" i="103"/>
  <c r="BA170" i="103"/>
  <c r="BA171" i="103"/>
  <c r="BA172" i="103"/>
  <c r="BA173" i="103"/>
  <c r="BA174" i="103"/>
  <c r="BA175" i="103"/>
  <c r="BA176" i="103"/>
  <c r="BA177" i="103"/>
  <c r="BA178" i="103"/>
  <c r="BA179" i="103"/>
  <c r="BA180" i="103"/>
  <c r="BA181" i="103"/>
  <c r="BA182" i="103"/>
  <c r="BA183" i="103"/>
  <c r="BA184" i="103"/>
  <c r="BA186" i="103"/>
  <c r="BA187" i="103"/>
  <c r="BA188" i="103"/>
  <c r="BA189" i="103"/>
  <c r="A5" i="103"/>
  <c r="BJ11" i="120"/>
  <c r="BK11" i="120"/>
  <c r="BJ12" i="120"/>
  <c r="BK12" i="120"/>
  <c r="BJ13" i="120"/>
  <c r="BK13" i="120"/>
  <c r="BJ14" i="120"/>
  <c r="BK14" i="120"/>
  <c r="BJ15" i="120"/>
  <c r="BK15" i="120"/>
  <c r="BJ16" i="120"/>
  <c r="BK16" i="120"/>
  <c r="BJ17" i="120"/>
  <c r="BK17" i="120"/>
  <c r="BJ18" i="120"/>
  <c r="BK18" i="120"/>
  <c r="BJ19" i="120"/>
  <c r="BK19" i="120"/>
  <c r="BJ20" i="120"/>
  <c r="BK20" i="120"/>
  <c r="BJ21" i="120"/>
  <c r="BK21" i="120"/>
  <c r="BJ22" i="120"/>
  <c r="BK22" i="120"/>
  <c r="BJ23" i="120"/>
  <c r="BK23" i="120"/>
  <c r="BJ24" i="120"/>
  <c r="BK24" i="120"/>
  <c r="BJ25" i="120"/>
  <c r="BK25" i="120"/>
  <c r="BJ26" i="120"/>
  <c r="BK26" i="120"/>
  <c r="BJ27" i="120"/>
  <c r="BK27" i="120"/>
  <c r="BJ28" i="120"/>
  <c r="BK28" i="120"/>
  <c r="BJ29" i="120"/>
  <c r="BK29" i="120"/>
  <c r="BJ30" i="120"/>
  <c r="BK30" i="120"/>
  <c r="BJ31" i="120"/>
  <c r="BK31" i="120"/>
  <c r="BJ32" i="120"/>
  <c r="BK32" i="120"/>
  <c r="BJ33" i="120"/>
  <c r="BK33" i="120"/>
  <c r="BJ34" i="120"/>
  <c r="BK34" i="120"/>
  <c r="BJ35" i="120"/>
  <c r="BK35" i="120"/>
  <c r="BJ36" i="120"/>
  <c r="BK36" i="120"/>
  <c r="BJ37" i="120"/>
  <c r="BK37" i="120"/>
  <c r="BJ38" i="120"/>
  <c r="BK38" i="120"/>
  <c r="BJ39" i="120"/>
  <c r="BK39" i="120"/>
  <c r="BJ40" i="120"/>
  <c r="BK40" i="120"/>
  <c r="BJ41" i="120"/>
  <c r="BK41" i="120"/>
  <c r="BJ42" i="120"/>
  <c r="BK42" i="120"/>
  <c r="BJ43" i="120"/>
  <c r="BK43" i="120"/>
  <c r="BJ44" i="120"/>
  <c r="BK44" i="120"/>
  <c r="BJ45" i="120"/>
  <c r="BK45" i="120"/>
  <c r="BJ46" i="120"/>
  <c r="BK46" i="120"/>
  <c r="BJ47" i="120"/>
  <c r="BK47" i="120"/>
  <c r="BJ48" i="120"/>
  <c r="BK48" i="120"/>
  <c r="BJ49" i="120"/>
  <c r="BK49" i="120"/>
  <c r="BJ50" i="120"/>
  <c r="BK50" i="120"/>
  <c r="BJ51" i="120"/>
  <c r="BK51" i="120"/>
  <c r="BJ52" i="120"/>
  <c r="BK52" i="120"/>
  <c r="BJ53" i="120"/>
  <c r="BK53" i="120"/>
  <c r="BJ54" i="120"/>
  <c r="BK54" i="120"/>
  <c r="BJ55" i="120"/>
  <c r="BK55" i="120"/>
  <c r="BJ56" i="120"/>
  <c r="BK56" i="120"/>
  <c r="BJ57" i="120"/>
  <c r="BK57" i="120"/>
  <c r="BJ58" i="120"/>
  <c r="BK58" i="120"/>
  <c r="BJ59" i="120"/>
  <c r="BK59" i="120"/>
  <c r="BJ60" i="120"/>
  <c r="BK60" i="120"/>
  <c r="BJ61" i="120"/>
  <c r="BK61" i="120"/>
  <c r="BJ62" i="120"/>
  <c r="BK62" i="120"/>
  <c r="BJ63" i="120"/>
  <c r="BK63" i="120"/>
  <c r="BJ64" i="120"/>
  <c r="BK64" i="120"/>
  <c r="BJ65" i="120"/>
  <c r="BK65" i="120"/>
  <c r="BJ66" i="120"/>
  <c r="BK66" i="120"/>
  <c r="BJ67" i="120"/>
  <c r="BK67" i="120"/>
  <c r="BJ68" i="120"/>
  <c r="BK68" i="120"/>
  <c r="BJ69" i="120"/>
  <c r="BK69" i="120"/>
  <c r="BJ70" i="120"/>
  <c r="BK70" i="120"/>
  <c r="BJ71" i="120"/>
  <c r="BK71" i="120"/>
  <c r="BJ72" i="120"/>
  <c r="BK72" i="120"/>
  <c r="BJ73" i="120"/>
  <c r="BK73" i="120"/>
  <c r="BJ74" i="120"/>
  <c r="BK74" i="120"/>
  <c r="BJ75" i="120"/>
  <c r="BK75" i="120"/>
  <c r="BJ76" i="120"/>
  <c r="BK76" i="120"/>
  <c r="BJ77" i="120"/>
  <c r="BK77" i="120"/>
  <c r="BJ78" i="120"/>
  <c r="BK78" i="120"/>
  <c r="BJ79" i="120"/>
  <c r="BK79" i="120"/>
  <c r="BJ80" i="120"/>
  <c r="BK80" i="120"/>
  <c r="BJ81" i="120"/>
  <c r="BK81" i="120"/>
  <c r="BJ82" i="120"/>
  <c r="BK82" i="120"/>
  <c r="BJ83" i="120"/>
  <c r="BK83" i="120"/>
  <c r="BJ84" i="120"/>
  <c r="BK84" i="120"/>
  <c r="BJ85" i="120"/>
  <c r="BK85" i="120"/>
  <c r="BJ86" i="120"/>
  <c r="BK86" i="120"/>
  <c r="BJ87" i="120"/>
  <c r="BK87" i="120"/>
  <c r="BJ88" i="120"/>
  <c r="BK88" i="120"/>
  <c r="BJ89" i="120"/>
  <c r="BK89" i="120"/>
  <c r="BJ90" i="120"/>
  <c r="BK90" i="120"/>
  <c r="BJ91" i="120"/>
  <c r="BK91" i="120"/>
  <c r="BJ92" i="120"/>
  <c r="BK92" i="120"/>
  <c r="BJ93" i="120"/>
  <c r="BK93" i="120"/>
  <c r="BJ94" i="120"/>
  <c r="BK94" i="120"/>
  <c r="BJ95" i="120"/>
  <c r="BK95" i="120"/>
  <c r="BJ96" i="120"/>
  <c r="BK96" i="120"/>
  <c r="BJ97" i="120"/>
  <c r="BK97" i="120"/>
  <c r="BJ98" i="120"/>
  <c r="BK98" i="120"/>
  <c r="BJ99" i="120"/>
  <c r="BK99" i="120"/>
  <c r="BJ100" i="120"/>
  <c r="BK100" i="120"/>
  <c r="BJ101" i="120"/>
  <c r="BK101" i="120"/>
  <c r="BJ102" i="120"/>
  <c r="BK102" i="120"/>
  <c r="BJ103" i="120"/>
  <c r="BK103" i="120"/>
  <c r="BJ104" i="120"/>
  <c r="BK104" i="120"/>
  <c r="BJ105" i="120"/>
  <c r="BK105" i="120"/>
  <c r="BJ106" i="120"/>
  <c r="BK106" i="120"/>
  <c r="BJ107" i="120"/>
  <c r="BK107" i="120"/>
  <c r="BJ108" i="120"/>
  <c r="BK108" i="120"/>
  <c r="BJ109" i="120"/>
  <c r="BK109" i="120"/>
  <c r="BJ110" i="120"/>
  <c r="BK110" i="120"/>
  <c r="BJ111" i="120"/>
  <c r="BK111" i="120"/>
  <c r="BJ112" i="120"/>
  <c r="BK112" i="120"/>
  <c r="BJ113" i="120"/>
  <c r="BK113" i="120"/>
  <c r="BJ114" i="120"/>
  <c r="BK114" i="120"/>
  <c r="BJ115" i="120"/>
  <c r="BK115" i="120"/>
  <c r="BJ116" i="120"/>
  <c r="BK116" i="120"/>
  <c r="BJ117" i="120"/>
  <c r="BK117" i="120"/>
  <c r="BJ118" i="120"/>
  <c r="BK118" i="120"/>
  <c r="BJ119" i="120"/>
  <c r="BK119" i="120"/>
  <c r="BJ120" i="120"/>
  <c r="BK120" i="120"/>
  <c r="BJ121" i="120"/>
  <c r="BK121" i="120"/>
  <c r="BJ122" i="120"/>
  <c r="BK122" i="120"/>
  <c r="BJ123" i="120"/>
  <c r="BK123" i="120"/>
  <c r="BJ124" i="120"/>
  <c r="BK124" i="120"/>
  <c r="BJ125" i="120"/>
  <c r="BK125" i="120"/>
  <c r="BJ126" i="120"/>
  <c r="BK126" i="120"/>
  <c r="BJ127" i="120"/>
  <c r="BK127" i="120"/>
  <c r="BJ128" i="120"/>
  <c r="BK128" i="120"/>
  <c r="BJ129" i="120"/>
  <c r="BK129" i="120"/>
  <c r="BJ130" i="120"/>
  <c r="BK130" i="120"/>
  <c r="BJ131" i="120"/>
  <c r="BK131" i="120"/>
  <c r="BJ132" i="120"/>
  <c r="BK132" i="120"/>
  <c r="BJ133" i="120"/>
  <c r="BK133" i="120"/>
  <c r="BJ134" i="120"/>
  <c r="BK134" i="120"/>
  <c r="BJ135" i="120"/>
  <c r="BK135" i="120"/>
  <c r="BJ136" i="120"/>
  <c r="BK136" i="120"/>
  <c r="BJ137" i="120"/>
  <c r="BK137" i="120"/>
  <c r="BJ138" i="120"/>
  <c r="BK138" i="120"/>
  <c r="BJ139" i="120"/>
  <c r="BK139" i="120"/>
  <c r="BJ140" i="120"/>
  <c r="BK140" i="120"/>
  <c r="BJ141" i="120"/>
  <c r="BK141" i="120"/>
  <c r="BJ142" i="120"/>
  <c r="BK142" i="120"/>
  <c r="BJ143" i="120"/>
  <c r="BK143" i="120"/>
  <c r="BJ144" i="120"/>
  <c r="BK144" i="120"/>
  <c r="BJ145" i="120"/>
  <c r="BK145" i="120"/>
  <c r="BJ146" i="120"/>
  <c r="BK146" i="120"/>
  <c r="BJ147" i="120"/>
  <c r="BK147" i="120"/>
  <c r="BJ148" i="120"/>
  <c r="BK148" i="120"/>
  <c r="BJ149" i="120"/>
  <c r="BK149" i="120"/>
  <c r="BJ150" i="120"/>
  <c r="BK150" i="120"/>
  <c r="BJ151" i="120"/>
  <c r="BK151" i="120"/>
  <c r="BJ152" i="120"/>
  <c r="BK152" i="120"/>
  <c r="BJ153" i="120"/>
  <c r="BK153" i="120"/>
  <c r="BJ154" i="120"/>
  <c r="BK154" i="120"/>
  <c r="BJ155" i="120"/>
  <c r="BK155" i="120"/>
  <c r="BJ156" i="120"/>
  <c r="BK156" i="120"/>
  <c r="BJ157" i="120"/>
  <c r="BK157" i="120"/>
  <c r="BJ158" i="120"/>
  <c r="BK158" i="120"/>
  <c r="BJ159" i="120"/>
  <c r="BK159" i="120"/>
  <c r="BJ160" i="120"/>
  <c r="BK160" i="120"/>
  <c r="BJ161" i="120"/>
  <c r="BK161" i="120"/>
  <c r="BJ162" i="120"/>
  <c r="BK162" i="120"/>
  <c r="BJ163" i="120"/>
  <c r="BK163" i="120"/>
  <c r="BJ164" i="120"/>
  <c r="BK164" i="120"/>
  <c r="BJ165" i="120"/>
  <c r="BK165" i="120"/>
  <c r="BJ166" i="120"/>
  <c r="BK166" i="120"/>
  <c r="BJ167" i="120"/>
  <c r="BK167" i="120"/>
  <c r="BJ168" i="120"/>
  <c r="BK168" i="120"/>
  <c r="BJ169" i="120"/>
  <c r="BK169" i="120"/>
  <c r="BJ170" i="120"/>
  <c r="BK170" i="120"/>
  <c r="BJ171" i="120"/>
  <c r="BK171" i="120"/>
  <c r="BJ172" i="120"/>
  <c r="BK172" i="120"/>
  <c r="BJ173" i="120"/>
  <c r="BK173" i="120"/>
  <c r="BJ174" i="120"/>
  <c r="BK174" i="120"/>
  <c r="BJ175" i="120"/>
  <c r="BK175" i="120"/>
  <c r="BJ176" i="120"/>
  <c r="BK176" i="120"/>
  <c r="BJ177" i="120"/>
  <c r="BK177" i="120"/>
  <c r="BJ178" i="120"/>
  <c r="BK178" i="120"/>
  <c r="BJ179" i="120"/>
  <c r="BK179" i="120"/>
  <c r="BJ180" i="120"/>
  <c r="BK180" i="120"/>
  <c r="BJ181" i="120"/>
  <c r="BK181" i="120"/>
  <c r="BJ182" i="120"/>
  <c r="BK182" i="120"/>
  <c r="BJ183" i="120"/>
  <c r="BK183" i="120"/>
  <c r="BJ184" i="120"/>
  <c r="BK184" i="120"/>
  <c r="BJ185" i="120"/>
  <c r="BK185" i="120"/>
  <c r="BJ186" i="120"/>
  <c r="BK186" i="120"/>
  <c r="BI12" i="120"/>
  <c r="BI13" i="120"/>
  <c r="BI14" i="120"/>
  <c r="BI15" i="120"/>
  <c r="BI16" i="120"/>
  <c r="BI17" i="120"/>
  <c r="BI18" i="120"/>
  <c r="BI19" i="120"/>
  <c r="BI20" i="120"/>
  <c r="BI21" i="120"/>
  <c r="BI22" i="120"/>
  <c r="BI23" i="120"/>
  <c r="BI24" i="120"/>
  <c r="BI25" i="120"/>
  <c r="BI26" i="120"/>
  <c r="BI27" i="120"/>
  <c r="BI28" i="120"/>
  <c r="BI29" i="120"/>
  <c r="BI30" i="120"/>
  <c r="BI31" i="120"/>
  <c r="BI32" i="120"/>
  <c r="BI33" i="120"/>
  <c r="BI34" i="120"/>
  <c r="BI35" i="120"/>
  <c r="BI36" i="120"/>
  <c r="BI37" i="120"/>
  <c r="BI38" i="120"/>
  <c r="BI39" i="120"/>
  <c r="BI40" i="120"/>
  <c r="BI41" i="120"/>
  <c r="BI42" i="120"/>
  <c r="BI43" i="120"/>
  <c r="BI44" i="120"/>
  <c r="BI45" i="120"/>
  <c r="BI46" i="120"/>
  <c r="BI47" i="120"/>
  <c r="BI48" i="120"/>
  <c r="BI49" i="120"/>
  <c r="BI50" i="120"/>
  <c r="BI51" i="120"/>
  <c r="BI52" i="120"/>
  <c r="BI53" i="120"/>
  <c r="BI54" i="120"/>
  <c r="BI55" i="120"/>
  <c r="BI56" i="120"/>
  <c r="BI57" i="120"/>
  <c r="BI58" i="120"/>
  <c r="BI59" i="120"/>
  <c r="BI60" i="120"/>
  <c r="BI61" i="120"/>
  <c r="BI62" i="120"/>
  <c r="BI63" i="120"/>
  <c r="BI64" i="120"/>
  <c r="BI65" i="120"/>
  <c r="BI66" i="120"/>
  <c r="BI67" i="120"/>
  <c r="BI68" i="120"/>
  <c r="BI69" i="120"/>
  <c r="BI70" i="120"/>
  <c r="BI71" i="120"/>
  <c r="BI72" i="120"/>
  <c r="BI73" i="120"/>
  <c r="BI74" i="120"/>
  <c r="BI75" i="120"/>
  <c r="BI76" i="120"/>
  <c r="BI77" i="120"/>
  <c r="BI78" i="120"/>
  <c r="BI79" i="120"/>
  <c r="BI80" i="120"/>
  <c r="BI81" i="120"/>
  <c r="BI82" i="120"/>
  <c r="BI83" i="120"/>
  <c r="BI84" i="120"/>
  <c r="BI85" i="120"/>
  <c r="BI86" i="120"/>
  <c r="BI87" i="120"/>
  <c r="BI88" i="120"/>
  <c r="BI89" i="120"/>
  <c r="BI90" i="120"/>
  <c r="BI91" i="120"/>
  <c r="BI92" i="120"/>
  <c r="BI93" i="120"/>
  <c r="BI94" i="120"/>
  <c r="BI95" i="120"/>
  <c r="BI96" i="120"/>
  <c r="BI97" i="120"/>
  <c r="BI98" i="120"/>
  <c r="BI99" i="120"/>
  <c r="BI100" i="120"/>
  <c r="BI101" i="120"/>
  <c r="BI102" i="120"/>
  <c r="BI103" i="120"/>
  <c r="BI104" i="120"/>
  <c r="BI105" i="120"/>
  <c r="BI106" i="120"/>
  <c r="BI107" i="120"/>
  <c r="BI108" i="120"/>
  <c r="BI109" i="120"/>
  <c r="BI110" i="120"/>
  <c r="BI111" i="120"/>
  <c r="BI112" i="120"/>
  <c r="BI113" i="120"/>
  <c r="BI114" i="120"/>
  <c r="BI115" i="120"/>
  <c r="BI116" i="120"/>
  <c r="BI117" i="120"/>
  <c r="BI118" i="120"/>
  <c r="BI119" i="120"/>
  <c r="BI120" i="120"/>
  <c r="BI121" i="120"/>
  <c r="BI122" i="120"/>
  <c r="BI123" i="120"/>
  <c r="BI124" i="120"/>
  <c r="BI125" i="120"/>
  <c r="BI126" i="120"/>
  <c r="BI127" i="120"/>
  <c r="BI128" i="120"/>
  <c r="BI129" i="120"/>
  <c r="BI130" i="120"/>
  <c r="BI131" i="120"/>
  <c r="BI132" i="120"/>
  <c r="BI133" i="120"/>
  <c r="BI134" i="120"/>
  <c r="BI135" i="120"/>
  <c r="BI136" i="120"/>
  <c r="BI137" i="120"/>
  <c r="BI138" i="120"/>
  <c r="BI139" i="120"/>
  <c r="BI140" i="120"/>
  <c r="BI141" i="120"/>
  <c r="BI142" i="120"/>
  <c r="BI143" i="120"/>
  <c r="BI144" i="120"/>
  <c r="BI145" i="120"/>
  <c r="BI146" i="120"/>
  <c r="BI147" i="120"/>
  <c r="BI148" i="120"/>
  <c r="BI149" i="120"/>
  <c r="BI150" i="120"/>
  <c r="BI151" i="120"/>
  <c r="BI152" i="120"/>
  <c r="BI153" i="120"/>
  <c r="BI154" i="120"/>
  <c r="BI155" i="120"/>
  <c r="BI156" i="120"/>
  <c r="BI157" i="120"/>
  <c r="BI158" i="120"/>
  <c r="BI159" i="120"/>
  <c r="BI160" i="120"/>
  <c r="BI161" i="120"/>
  <c r="BI162" i="120"/>
  <c r="BI163" i="120"/>
  <c r="BI164" i="120"/>
  <c r="BI165" i="120"/>
  <c r="BI166" i="120"/>
  <c r="BI167" i="120"/>
  <c r="BI168" i="120"/>
  <c r="BI169" i="120"/>
  <c r="BI170" i="120"/>
  <c r="BI171" i="120"/>
  <c r="BI172" i="120"/>
  <c r="BI173" i="120"/>
  <c r="BI174" i="120"/>
  <c r="BI175" i="120"/>
  <c r="BI176" i="120"/>
  <c r="BI177" i="120"/>
  <c r="BI178" i="120"/>
  <c r="BI179" i="120"/>
  <c r="BI180" i="120"/>
  <c r="BI181" i="120"/>
  <c r="BI182" i="120"/>
  <c r="BI183" i="120"/>
  <c r="BI184" i="120"/>
  <c r="BI185" i="120"/>
  <c r="BI186" i="120"/>
  <c r="BI11" i="120"/>
  <c r="BH15" i="120"/>
  <c r="BH16" i="120"/>
  <c r="BH17" i="120"/>
  <c r="BH18" i="120"/>
  <c r="BH19" i="120"/>
  <c r="BH20" i="120"/>
  <c r="BH21" i="120"/>
  <c r="BH22" i="120"/>
  <c r="BH23" i="120"/>
  <c r="BH24" i="120"/>
  <c r="BH25" i="120"/>
  <c r="BH26" i="120"/>
  <c r="BH27" i="120"/>
  <c r="BH28" i="120"/>
  <c r="BH29" i="120"/>
  <c r="BH30" i="120"/>
  <c r="BH31" i="120"/>
  <c r="BH32" i="120"/>
  <c r="BH33" i="120"/>
  <c r="BH34" i="120"/>
  <c r="BH35" i="120"/>
  <c r="BH36" i="120"/>
  <c r="BH37" i="120"/>
  <c r="BH38" i="120"/>
  <c r="BH39" i="120"/>
  <c r="BH40" i="120"/>
  <c r="BH41" i="120"/>
  <c r="BH42" i="120"/>
  <c r="BH43" i="120"/>
  <c r="BH44" i="120"/>
  <c r="BH45" i="120"/>
  <c r="BH46" i="120"/>
  <c r="BH47" i="120"/>
  <c r="BH48" i="120"/>
  <c r="BH49" i="120"/>
  <c r="BH50" i="120"/>
  <c r="BH51" i="120"/>
  <c r="BH52" i="120"/>
  <c r="BH53" i="120"/>
  <c r="BH54" i="120"/>
  <c r="BH55" i="120"/>
  <c r="BH56" i="120"/>
  <c r="BH57" i="120"/>
  <c r="BH58" i="120"/>
  <c r="BH59" i="120"/>
  <c r="BH60" i="120"/>
  <c r="BH61" i="120"/>
  <c r="BH62" i="120"/>
  <c r="BH63" i="120"/>
  <c r="BH64" i="120"/>
  <c r="BH65" i="120"/>
  <c r="BH66" i="120"/>
  <c r="BH67" i="120"/>
  <c r="BH68" i="120"/>
  <c r="BH69" i="120"/>
  <c r="BH70" i="120"/>
  <c r="BH71" i="120"/>
  <c r="BH72" i="120"/>
  <c r="BH73" i="120"/>
  <c r="BH74" i="120"/>
  <c r="BH75" i="120"/>
  <c r="BH76" i="120"/>
  <c r="BH77" i="120"/>
  <c r="BH78" i="120"/>
  <c r="BH79" i="120"/>
  <c r="BH80" i="120"/>
  <c r="BH81" i="120"/>
  <c r="BH82" i="120"/>
  <c r="BH83" i="120"/>
  <c r="BH84" i="120"/>
  <c r="BH85" i="120"/>
  <c r="BH86" i="120"/>
  <c r="BH87" i="120"/>
  <c r="BH88" i="120"/>
  <c r="BH89" i="120"/>
  <c r="BH90" i="120"/>
  <c r="BH91" i="120"/>
  <c r="BH92" i="120"/>
  <c r="BH93" i="120"/>
  <c r="BH94" i="120"/>
  <c r="BH95" i="120"/>
  <c r="BH96" i="120"/>
  <c r="BH97" i="120"/>
  <c r="BH98" i="120"/>
  <c r="BH99" i="120"/>
  <c r="BH100" i="120"/>
  <c r="BH101" i="120"/>
  <c r="BH102" i="120"/>
  <c r="BH103" i="120"/>
  <c r="BH104" i="120"/>
  <c r="BH105" i="120"/>
  <c r="BH106" i="120"/>
  <c r="BH107" i="120"/>
  <c r="BH108" i="120"/>
  <c r="BH109" i="120"/>
  <c r="BH110" i="120"/>
  <c r="BH111" i="120"/>
  <c r="BH112" i="120"/>
  <c r="BH113" i="120"/>
  <c r="BH114" i="120"/>
  <c r="BH115" i="120"/>
  <c r="BH116" i="120"/>
  <c r="BH117" i="120"/>
  <c r="BH118" i="120"/>
  <c r="BH119" i="120"/>
  <c r="BH120" i="120"/>
  <c r="BH121" i="120"/>
  <c r="BH122" i="120"/>
  <c r="BH123" i="120"/>
  <c r="BH124" i="120"/>
  <c r="BH125" i="120"/>
  <c r="BH126" i="120"/>
  <c r="BH127" i="120"/>
  <c r="BH128" i="120"/>
  <c r="BH129" i="120"/>
  <c r="BH130" i="120"/>
  <c r="BH131" i="120"/>
  <c r="BH132" i="120"/>
  <c r="BH133" i="120"/>
  <c r="BH134" i="120"/>
  <c r="BH135" i="120"/>
  <c r="BH136" i="120"/>
  <c r="BH137" i="120"/>
  <c r="BH138" i="120"/>
  <c r="BH139" i="120"/>
  <c r="BH140" i="120"/>
  <c r="BH141" i="120"/>
  <c r="BH142" i="120"/>
  <c r="BH143" i="120"/>
  <c r="BH144" i="120"/>
  <c r="BH145" i="120"/>
  <c r="BH146" i="120"/>
  <c r="BH147" i="120"/>
  <c r="BH148" i="120"/>
  <c r="BH149" i="120"/>
  <c r="BH150" i="120"/>
  <c r="BH151" i="120"/>
  <c r="BH152" i="120"/>
  <c r="BH153" i="120"/>
  <c r="BH154" i="120"/>
  <c r="BH155" i="120"/>
  <c r="BH156" i="120"/>
  <c r="BH157" i="120"/>
  <c r="BH158" i="120"/>
  <c r="BH159" i="120"/>
  <c r="BH160" i="120"/>
  <c r="BH161" i="120"/>
  <c r="BH162" i="120"/>
  <c r="BH163" i="120"/>
  <c r="BH164" i="120"/>
  <c r="BH165" i="120"/>
  <c r="BH166" i="120"/>
  <c r="BH167" i="120"/>
  <c r="BH168" i="120"/>
  <c r="BH169" i="120"/>
  <c r="BH170" i="120"/>
  <c r="BH171" i="120"/>
  <c r="BH172" i="120"/>
  <c r="BH173" i="120"/>
  <c r="BH174" i="120"/>
  <c r="BH175" i="120"/>
  <c r="BH176" i="120"/>
  <c r="BH177" i="120"/>
  <c r="BH178" i="120"/>
  <c r="BH179" i="120"/>
  <c r="BH180" i="120"/>
  <c r="BH181" i="120"/>
  <c r="BH182" i="120"/>
  <c r="BH183" i="120"/>
  <c r="BH184" i="120"/>
  <c r="BH185" i="120"/>
  <c r="BH186" i="120"/>
  <c r="BH11" i="120"/>
  <c r="BH12" i="120"/>
  <c r="BH13" i="120"/>
  <c r="BH14" i="120"/>
  <c r="BH10" i="120"/>
  <c r="BC13" i="103" s="1"/>
  <c r="AY1" i="120"/>
  <c r="BC38" i="120"/>
  <c r="BD38" i="120"/>
  <c r="BC39" i="120"/>
  <c r="BD39" i="120"/>
  <c r="BC40" i="120"/>
  <c r="BD40" i="120"/>
  <c r="BC41" i="120"/>
  <c r="BD41" i="120"/>
  <c r="BC42" i="120"/>
  <c r="BD42" i="120"/>
  <c r="BC43" i="120"/>
  <c r="BD43" i="120"/>
  <c r="BC44" i="120"/>
  <c r="BD44" i="120"/>
  <c r="BC45" i="120"/>
  <c r="BD45" i="120"/>
  <c r="BC46" i="120"/>
  <c r="BD46" i="120"/>
  <c r="BC47" i="120"/>
  <c r="BD47" i="120"/>
  <c r="BC48" i="120"/>
  <c r="BD48" i="120"/>
  <c r="BC49" i="120"/>
  <c r="BD49" i="120"/>
  <c r="BC50" i="120"/>
  <c r="BD50" i="120"/>
  <c r="BC51" i="120"/>
  <c r="BD51" i="120"/>
  <c r="BC52" i="120"/>
  <c r="BD52" i="120"/>
  <c r="BC53" i="120"/>
  <c r="BD53" i="120"/>
  <c r="BC54" i="120"/>
  <c r="BD54" i="120"/>
  <c r="BC55" i="120"/>
  <c r="BD55" i="120"/>
  <c r="BC56" i="120"/>
  <c r="BD56" i="120"/>
  <c r="BC57" i="120"/>
  <c r="BD57" i="120"/>
  <c r="BC58" i="120"/>
  <c r="BD58" i="120"/>
  <c r="BC59" i="120"/>
  <c r="BD59" i="120"/>
  <c r="BC60" i="120"/>
  <c r="BD60" i="120"/>
  <c r="BC61" i="120"/>
  <c r="BD61" i="120"/>
  <c r="BC62" i="120"/>
  <c r="BD62" i="120"/>
  <c r="BC63" i="120"/>
  <c r="BD63" i="120"/>
  <c r="BC64" i="120"/>
  <c r="BD64" i="120"/>
  <c r="BC65" i="120"/>
  <c r="BD65" i="120"/>
  <c r="BC66" i="120"/>
  <c r="BD66" i="120"/>
  <c r="BC67" i="120"/>
  <c r="BD67" i="120"/>
  <c r="BC68" i="120"/>
  <c r="BD68" i="120"/>
  <c r="BC69" i="120"/>
  <c r="BD69" i="120"/>
  <c r="BC70" i="120"/>
  <c r="BD70" i="120"/>
  <c r="BC71" i="120"/>
  <c r="BD71" i="120"/>
  <c r="BC72" i="120"/>
  <c r="BD72" i="120"/>
  <c r="BC73" i="120"/>
  <c r="BD73" i="120"/>
  <c r="BC74" i="120"/>
  <c r="BD74" i="120"/>
  <c r="BC75" i="120"/>
  <c r="BD75" i="120"/>
  <c r="BC76" i="120"/>
  <c r="BD76" i="120"/>
  <c r="BC77" i="120"/>
  <c r="BD77" i="120"/>
  <c r="BC78" i="120"/>
  <c r="BD78" i="120"/>
  <c r="BC79" i="120"/>
  <c r="BD79" i="120"/>
  <c r="BC80" i="120"/>
  <c r="BD80" i="120"/>
  <c r="BC81" i="120"/>
  <c r="BD81" i="120"/>
  <c r="BC82" i="120"/>
  <c r="BD82" i="120"/>
  <c r="BC83" i="120"/>
  <c r="BD83" i="120"/>
  <c r="BC84" i="120"/>
  <c r="BD84" i="120"/>
  <c r="BC85" i="120"/>
  <c r="BD85" i="120"/>
  <c r="BC86" i="120"/>
  <c r="BD86" i="120"/>
  <c r="BC87" i="120"/>
  <c r="BD87" i="120"/>
  <c r="BC88" i="120"/>
  <c r="BD88" i="120"/>
  <c r="BC89" i="120"/>
  <c r="BD89" i="120"/>
  <c r="BC90" i="120"/>
  <c r="BD90" i="120"/>
  <c r="BC91" i="120"/>
  <c r="BD91" i="120"/>
  <c r="BC92" i="120"/>
  <c r="BD92" i="120"/>
  <c r="BC93" i="120"/>
  <c r="BD93" i="120"/>
  <c r="BC94" i="120"/>
  <c r="BD94" i="120"/>
  <c r="BC95" i="120"/>
  <c r="BD95" i="120"/>
  <c r="BC96" i="120"/>
  <c r="BD96" i="120"/>
  <c r="BC97" i="120"/>
  <c r="BD97" i="120"/>
  <c r="BC98" i="120"/>
  <c r="BD98" i="120"/>
  <c r="BC99" i="120"/>
  <c r="BD99" i="120"/>
  <c r="BC100" i="120"/>
  <c r="BD100" i="120"/>
  <c r="BC101" i="120"/>
  <c r="BD101" i="120"/>
  <c r="BC102" i="120"/>
  <c r="BD102" i="120"/>
  <c r="BC103" i="120"/>
  <c r="BD103" i="120"/>
  <c r="BC104" i="120"/>
  <c r="BD104" i="120"/>
  <c r="BC105" i="120"/>
  <c r="BD105" i="120"/>
  <c r="BC106" i="120"/>
  <c r="BD106" i="120"/>
  <c r="BC107" i="120"/>
  <c r="BD107" i="120"/>
  <c r="BC108" i="120"/>
  <c r="BD108" i="120"/>
  <c r="BC109" i="120"/>
  <c r="BD109" i="120"/>
  <c r="BC110" i="120"/>
  <c r="BD110" i="120"/>
  <c r="BC111" i="120"/>
  <c r="BD111" i="120"/>
  <c r="BC112" i="120"/>
  <c r="BD112" i="120"/>
  <c r="BC113" i="120"/>
  <c r="BD113" i="120"/>
  <c r="BC114" i="120"/>
  <c r="BD114" i="120"/>
  <c r="BC115" i="120"/>
  <c r="BD115" i="120"/>
  <c r="BC116" i="120"/>
  <c r="BD116" i="120"/>
  <c r="BC117" i="120"/>
  <c r="BD117" i="120"/>
  <c r="BC118" i="120"/>
  <c r="BD118" i="120"/>
  <c r="BC119" i="120"/>
  <c r="BD119" i="120"/>
  <c r="BC120" i="120"/>
  <c r="BD120" i="120"/>
  <c r="BC121" i="120"/>
  <c r="BD121" i="120"/>
  <c r="BC122" i="120"/>
  <c r="BD122" i="120"/>
  <c r="BC123" i="120"/>
  <c r="BD123" i="120"/>
  <c r="BC124" i="120"/>
  <c r="BD124" i="120"/>
  <c r="BC125" i="120"/>
  <c r="BD125" i="120"/>
  <c r="BC126" i="120"/>
  <c r="BD126" i="120"/>
  <c r="BC127" i="120"/>
  <c r="BD127" i="120"/>
  <c r="BC128" i="120"/>
  <c r="BD128" i="120"/>
  <c r="BC129" i="120"/>
  <c r="BD129" i="120"/>
  <c r="BC130" i="120"/>
  <c r="BD130" i="120"/>
  <c r="BC131" i="120"/>
  <c r="BD131" i="120"/>
  <c r="BC132" i="120"/>
  <c r="BD132" i="120"/>
  <c r="BC133" i="120"/>
  <c r="BD133" i="120"/>
  <c r="BC134" i="120"/>
  <c r="BD134" i="120"/>
  <c r="BC135" i="120"/>
  <c r="BD135" i="120"/>
  <c r="BC136" i="120"/>
  <c r="BD136" i="120"/>
  <c r="BC137" i="120"/>
  <c r="BD137" i="120"/>
  <c r="BC138" i="120"/>
  <c r="BD138" i="120"/>
  <c r="BC139" i="120"/>
  <c r="BD139" i="120"/>
  <c r="BC140" i="120"/>
  <c r="BD140" i="120"/>
  <c r="BC141" i="120"/>
  <c r="BD141" i="120"/>
  <c r="BC142" i="120"/>
  <c r="BD142" i="120"/>
  <c r="BC143" i="120"/>
  <c r="BD143" i="120"/>
  <c r="BC144" i="120"/>
  <c r="BD144" i="120"/>
  <c r="BC145" i="120"/>
  <c r="BD145" i="120"/>
  <c r="BC146" i="120"/>
  <c r="BD146" i="120"/>
  <c r="BC147" i="120"/>
  <c r="BD147" i="120"/>
  <c r="BC148" i="120"/>
  <c r="BD148" i="120"/>
  <c r="BC149" i="120"/>
  <c r="BD149" i="120"/>
  <c r="BC150" i="120"/>
  <c r="BD150" i="120"/>
  <c r="BC151" i="120"/>
  <c r="BD151" i="120"/>
  <c r="BC152" i="120"/>
  <c r="BD152" i="120"/>
  <c r="BC153" i="120"/>
  <c r="BD153" i="120"/>
  <c r="BC154" i="120"/>
  <c r="BD154" i="120"/>
  <c r="BC155" i="120"/>
  <c r="BD155" i="120"/>
  <c r="BC156" i="120"/>
  <c r="BD156" i="120"/>
  <c r="BC157" i="120"/>
  <c r="BD157" i="120"/>
  <c r="BC158" i="120"/>
  <c r="BD158" i="120"/>
  <c r="BC159" i="120"/>
  <c r="BD159" i="120"/>
  <c r="BC160" i="120"/>
  <c r="BD160" i="120"/>
  <c r="BC161" i="120"/>
  <c r="BD161" i="120"/>
  <c r="BC162" i="120"/>
  <c r="BD162" i="120"/>
  <c r="BC163" i="120"/>
  <c r="BD163" i="120"/>
  <c r="BC164" i="120"/>
  <c r="BD164" i="120"/>
  <c r="BC165" i="120"/>
  <c r="BD165" i="120"/>
  <c r="BC166" i="120"/>
  <c r="BD166" i="120"/>
  <c r="BC167" i="120"/>
  <c r="BD167" i="120"/>
  <c r="BC168" i="120"/>
  <c r="BD168" i="120"/>
  <c r="BC169" i="120"/>
  <c r="BD169" i="120"/>
  <c r="BC170" i="120"/>
  <c r="BD170" i="120"/>
  <c r="BC171" i="120"/>
  <c r="BD171" i="120"/>
  <c r="BC172" i="120"/>
  <c r="BD172" i="120"/>
  <c r="BC173" i="120"/>
  <c r="BD173" i="120"/>
  <c r="BC174" i="120"/>
  <c r="BD174" i="120"/>
  <c r="BC175" i="120"/>
  <c r="BD175" i="120"/>
  <c r="BC176" i="120"/>
  <c r="BD176" i="120"/>
  <c r="BC177" i="120"/>
  <c r="BD177" i="120"/>
  <c r="BC178" i="120"/>
  <c r="BD178" i="120"/>
  <c r="BC179" i="120"/>
  <c r="BD179" i="120"/>
  <c r="BC180" i="120"/>
  <c r="BD180" i="120"/>
  <c r="BC181" i="120"/>
  <c r="BD181" i="120"/>
  <c r="BC182" i="120"/>
  <c r="BD182" i="120"/>
  <c r="BC183" i="120"/>
  <c r="BD183" i="120"/>
  <c r="BC184" i="120"/>
  <c r="BD184" i="120"/>
  <c r="BC185" i="120"/>
  <c r="BD185" i="120"/>
  <c r="BC186" i="120"/>
  <c r="BD186" i="120"/>
  <c r="BC14" i="120"/>
  <c r="BD14" i="120" s="1"/>
  <c r="BC15" i="120"/>
  <c r="BD15" i="120"/>
  <c r="BC16" i="120"/>
  <c r="BD16" i="120"/>
  <c r="BC17" i="120"/>
  <c r="BD17" i="120"/>
  <c r="BC18" i="120"/>
  <c r="BD18" i="120"/>
  <c r="BC19" i="120"/>
  <c r="BD19" i="120"/>
  <c r="BC20" i="120"/>
  <c r="BD20" i="120"/>
  <c r="BC21" i="120"/>
  <c r="BD21" i="120"/>
  <c r="BC22" i="120"/>
  <c r="BD22" i="120"/>
  <c r="BC23" i="120"/>
  <c r="BD23" i="120"/>
  <c r="BC24" i="120"/>
  <c r="BD24" i="120"/>
  <c r="BC25" i="120"/>
  <c r="BD25" i="120"/>
  <c r="BC26" i="120"/>
  <c r="BD26" i="120"/>
  <c r="BC27" i="120"/>
  <c r="BD27" i="120"/>
  <c r="BC28" i="120"/>
  <c r="BD28" i="120"/>
  <c r="BC29" i="120"/>
  <c r="BD29" i="120"/>
  <c r="BC30" i="120"/>
  <c r="BD30" i="120"/>
  <c r="BC31" i="120"/>
  <c r="BD31" i="120"/>
  <c r="BC32" i="120"/>
  <c r="BD32" i="120"/>
  <c r="BC33" i="120"/>
  <c r="BD33" i="120"/>
  <c r="BC34" i="120"/>
  <c r="BD34" i="120"/>
  <c r="BC35" i="120"/>
  <c r="BD35" i="120"/>
  <c r="BC36" i="120"/>
  <c r="BD36" i="120"/>
  <c r="BC37" i="120"/>
  <c r="BD37" i="120"/>
  <c r="BC10" i="120"/>
  <c r="BD11" i="120"/>
  <c r="BD12" i="120"/>
  <c r="BD13" i="120"/>
  <c r="BD10" i="120"/>
  <c r="BC11" i="120"/>
  <c r="BC12" i="120"/>
  <c r="BC13" i="120"/>
  <c r="AP129" i="120"/>
  <c r="AQ129" i="120"/>
  <c r="AP130" i="120"/>
  <c r="AQ130" i="120"/>
  <c r="AP131" i="120"/>
  <c r="AQ131" i="120"/>
  <c r="AP132" i="120"/>
  <c r="AQ132" i="120"/>
  <c r="AP133" i="120"/>
  <c r="AQ133" i="120"/>
  <c r="AP134" i="120"/>
  <c r="AQ134" i="120"/>
  <c r="AP135" i="120"/>
  <c r="AQ135" i="120"/>
  <c r="AP136" i="120"/>
  <c r="AQ136" i="120"/>
  <c r="AP137" i="120"/>
  <c r="AQ137" i="120"/>
  <c r="AP138" i="120"/>
  <c r="AQ138" i="120"/>
  <c r="AP139" i="120"/>
  <c r="AQ139" i="120"/>
  <c r="AP140" i="120"/>
  <c r="AQ140" i="120"/>
  <c r="AP141" i="120"/>
  <c r="AQ141" i="120"/>
  <c r="AP142" i="120"/>
  <c r="AQ142" i="120"/>
  <c r="AP143" i="120"/>
  <c r="AQ143" i="120"/>
  <c r="AP144" i="120"/>
  <c r="AQ144" i="120"/>
  <c r="AP145" i="120"/>
  <c r="AQ145" i="120"/>
  <c r="AP146" i="120"/>
  <c r="AQ146" i="120"/>
  <c r="AP147" i="120"/>
  <c r="AQ147" i="120"/>
  <c r="AP148" i="120"/>
  <c r="AQ148" i="120"/>
  <c r="AP149" i="120"/>
  <c r="AQ149" i="120"/>
  <c r="AP150" i="120"/>
  <c r="AQ150" i="120"/>
  <c r="AP151" i="120"/>
  <c r="AQ151" i="120"/>
  <c r="AP152" i="120"/>
  <c r="AQ152" i="120"/>
  <c r="AP153" i="120"/>
  <c r="AQ153" i="120"/>
  <c r="AP154" i="120"/>
  <c r="AQ154" i="120"/>
  <c r="AP155" i="120"/>
  <c r="AQ155" i="120"/>
  <c r="AP156" i="120"/>
  <c r="AQ156" i="120"/>
  <c r="AP157" i="120"/>
  <c r="AQ157" i="120"/>
  <c r="AP158" i="120"/>
  <c r="AQ158" i="120"/>
  <c r="AP159" i="120"/>
  <c r="AQ159" i="120"/>
  <c r="AP160" i="120"/>
  <c r="AQ160" i="120"/>
  <c r="AP161" i="120"/>
  <c r="AQ161" i="120"/>
  <c r="AP162" i="120"/>
  <c r="AQ162" i="120"/>
  <c r="AP163" i="120"/>
  <c r="AQ163" i="120"/>
  <c r="AP164" i="120"/>
  <c r="AQ164" i="120"/>
  <c r="AP165" i="120"/>
  <c r="AQ165" i="120"/>
  <c r="AP166" i="120"/>
  <c r="AQ166" i="120"/>
  <c r="AP167" i="120"/>
  <c r="AQ167" i="120"/>
  <c r="AP168" i="120"/>
  <c r="AQ168" i="120"/>
  <c r="AP169" i="120"/>
  <c r="AQ169" i="120"/>
  <c r="AP170" i="120"/>
  <c r="AQ170" i="120"/>
  <c r="AP171" i="120"/>
  <c r="AQ171" i="120"/>
  <c r="AP172" i="120"/>
  <c r="AQ172" i="120"/>
  <c r="AP173" i="120"/>
  <c r="AQ173" i="120"/>
  <c r="AP174" i="120"/>
  <c r="AQ174" i="120"/>
  <c r="AP175" i="120"/>
  <c r="AQ175" i="120"/>
  <c r="AP176" i="120"/>
  <c r="AQ176" i="120"/>
  <c r="AP177" i="120"/>
  <c r="AQ177" i="120"/>
  <c r="AP178" i="120"/>
  <c r="AQ178" i="120"/>
  <c r="AP179" i="120"/>
  <c r="AQ179" i="120"/>
  <c r="AP180" i="120"/>
  <c r="AQ180" i="120"/>
  <c r="AP181" i="120"/>
  <c r="AQ181" i="120"/>
  <c r="AP182" i="120"/>
  <c r="AQ182" i="120"/>
  <c r="AP183" i="120"/>
  <c r="AQ183" i="120"/>
  <c r="AP184" i="120"/>
  <c r="AQ184" i="120"/>
  <c r="AP185" i="120"/>
  <c r="AQ185" i="120"/>
  <c r="AP186" i="120"/>
  <c r="AQ186" i="120"/>
  <c r="AY12" i="120"/>
  <c r="AY13" i="120"/>
  <c r="AY14" i="120"/>
  <c r="AY15" i="120"/>
  <c r="AY16" i="120"/>
  <c r="AY17" i="120"/>
  <c r="AY18" i="120"/>
  <c r="AY19" i="120"/>
  <c r="AY20" i="120"/>
  <c r="AY21" i="120"/>
  <c r="AY22" i="120"/>
  <c r="AY23" i="120"/>
  <c r="AY24" i="120"/>
  <c r="AY25" i="120"/>
  <c r="AY26" i="120"/>
  <c r="AY27" i="120"/>
  <c r="AY28" i="120"/>
  <c r="AY29" i="120"/>
  <c r="AY30" i="120"/>
  <c r="AY31" i="120"/>
  <c r="AY32" i="120"/>
  <c r="AY33" i="120"/>
  <c r="AY34" i="120"/>
  <c r="AY35" i="120"/>
  <c r="AY36" i="120"/>
  <c r="AY37" i="120"/>
  <c r="AY38" i="120"/>
  <c r="AY39" i="120"/>
  <c r="AY40" i="120"/>
  <c r="AY41" i="120"/>
  <c r="AY42" i="120"/>
  <c r="AY43" i="120"/>
  <c r="AY44" i="120"/>
  <c r="AY45" i="120"/>
  <c r="AY46" i="120"/>
  <c r="AY47" i="120"/>
  <c r="AY48" i="120"/>
  <c r="AY49" i="120"/>
  <c r="AY50" i="120"/>
  <c r="AY51" i="120"/>
  <c r="AY52" i="120"/>
  <c r="AY53" i="120"/>
  <c r="AY54" i="120"/>
  <c r="AY55" i="120"/>
  <c r="AY56" i="120"/>
  <c r="AY57" i="120"/>
  <c r="AY58" i="120"/>
  <c r="AY59" i="120"/>
  <c r="AY60" i="120"/>
  <c r="AY61" i="120"/>
  <c r="AY62" i="120"/>
  <c r="AY63" i="120"/>
  <c r="AY64" i="120"/>
  <c r="AY65" i="120"/>
  <c r="AY66" i="120"/>
  <c r="AY67" i="120"/>
  <c r="AY68" i="120"/>
  <c r="AY69" i="120"/>
  <c r="AY70" i="120"/>
  <c r="AY71" i="120"/>
  <c r="AY72" i="120"/>
  <c r="AY73" i="120"/>
  <c r="AY74" i="120"/>
  <c r="AY75" i="120"/>
  <c r="AY76" i="120"/>
  <c r="AY77" i="120"/>
  <c r="AY78" i="120"/>
  <c r="AY79" i="120"/>
  <c r="AY80" i="120"/>
  <c r="AY81" i="120"/>
  <c r="AY82" i="120"/>
  <c r="AY83" i="120"/>
  <c r="AY84" i="120"/>
  <c r="AY85" i="120"/>
  <c r="AY86" i="120"/>
  <c r="AY87" i="120"/>
  <c r="AY88" i="120"/>
  <c r="AY89" i="120"/>
  <c r="AY90" i="120"/>
  <c r="AY91" i="120"/>
  <c r="AY92" i="120"/>
  <c r="AY93" i="120"/>
  <c r="AY94" i="120"/>
  <c r="AY95" i="120"/>
  <c r="AY96" i="120"/>
  <c r="AY97" i="120"/>
  <c r="AY98" i="120"/>
  <c r="AY99" i="120"/>
  <c r="AY100" i="120"/>
  <c r="AY101" i="120"/>
  <c r="AY102" i="120"/>
  <c r="AY103" i="120"/>
  <c r="AY104" i="120"/>
  <c r="AY105" i="120"/>
  <c r="AY106" i="120"/>
  <c r="AY107" i="120"/>
  <c r="AY108" i="120"/>
  <c r="AY109" i="120"/>
  <c r="AY110" i="120"/>
  <c r="AY111" i="120"/>
  <c r="AY112" i="120"/>
  <c r="AY113" i="120"/>
  <c r="AY114" i="120"/>
  <c r="AY115" i="120"/>
  <c r="AY116" i="120"/>
  <c r="AY117" i="120"/>
  <c r="AY118" i="120"/>
  <c r="AY119" i="120"/>
  <c r="AY120" i="120"/>
  <c r="AY121" i="120"/>
  <c r="AY122" i="120"/>
  <c r="AY123" i="120"/>
  <c r="AY124" i="120"/>
  <c r="AY125" i="120"/>
  <c r="AY126" i="120"/>
  <c r="AY127" i="120"/>
  <c r="AY128" i="120"/>
  <c r="AY129" i="120"/>
  <c r="AY130" i="120"/>
  <c r="AY131" i="120"/>
  <c r="AY132" i="120"/>
  <c r="AY133" i="120"/>
  <c r="AY134" i="120"/>
  <c r="AY135" i="120"/>
  <c r="AY136" i="120"/>
  <c r="AY137" i="120"/>
  <c r="AY138" i="120"/>
  <c r="AY139" i="120"/>
  <c r="AY140" i="120"/>
  <c r="AY141" i="120"/>
  <c r="AY142" i="120"/>
  <c r="AY143" i="120"/>
  <c r="AY144" i="120"/>
  <c r="AY145" i="120"/>
  <c r="AY146" i="120"/>
  <c r="AY147" i="120"/>
  <c r="AY148" i="120"/>
  <c r="AY149" i="120"/>
  <c r="AY150" i="120"/>
  <c r="AY151" i="120"/>
  <c r="AY152" i="120"/>
  <c r="AY153" i="120"/>
  <c r="AY154" i="120"/>
  <c r="AY155" i="120"/>
  <c r="AY156" i="120"/>
  <c r="AY157" i="120"/>
  <c r="AY158" i="120"/>
  <c r="AY159" i="120"/>
  <c r="AY160" i="120"/>
  <c r="AY161" i="120"/>
  <c r="AY162" i="120"/>
  <c r="AY163" i="120"/>
  <c r="AY164" i="120"/>
  <c r="AY165" i="120"/>
  <c r="AY166" i="120"/>
  <c r="AY167" i="120"/>
  <c r="AY168" i="120"/>
  <c r="AY169" i="120"/>
  <c r="AY170" i="120"/>
  <c r="AY171" i="120"/>
  <c r="AY172" i="120"/>
  <c r="AY173" i="120"/>
  <c r="AY174" i="120"/>
  <c r="AY175" i="120"/>
  <c r="AY176" i="120"/>
  <c r="AY177" i="120"/>
  <c r="AY178" i="120"/>
  <c r="AY179" i="120"/>
  <c r="AY180" i="120"/>
  <c r="AY181" i="120"/>
  <c r="AY182" i="120"/>
  <c r="AY183" i="120"/>
  <c r="AY184" i="120"/>
  <c r="AY185" i="120"/>
  <c r="AY186" i="120"/>
  <c r="AY11" i="120"/>
  <c r="AY10" i="120"/>
  <c r="AU11" i="120"/>
  <c r="AU12" i="120"/>
  <c r="AU13" i="120"/>
  <c r="AU14" i="120"/>
  <c r="AU15" i="120"/>
  <c r="AU16" i="120"/>
  <c r="AU17" i="120"/>
  <c r="AU18" i="120"/>
  <c r="AU19" i="120"/>
  <c r="AU20" i="120"/>
  <c r="AU21" i="120"/>
  <c r="AU22" i="120"/>
  <c r="AU23" i="120"/>
  <c r="AU24" i="120"/>
  <c r="AU25" i="120"/>
  <c r="AU26" i="120"/>
  <c r="AU27" i="120"/>
  <c r="AU28" i="120"/>
  <c r="AU29" i="120"/>
  <c r="AU30" i="120"/>
  <c r="AU31" i="120"/>
  <c r="AU32" i="120"/>
  <c r="AU33" i="120"/>
  <c r="AU34" i="120"/>
  <c r="AU35" i="120"/>
  <c r="AU36" i="120"/>
  <c r="AU37" i="120"/>
  <c r="AU38" i="120"/>
  <c r="AU39" i="120"/>
  <c r="AU40" i="120"/>
  <c r="AU41" i="120"/>
  <c r="AU42" i="120"/>
  <c r="AU43" i="120"/>
  <c r="AU44" i="120"/>
  <c r="AU45" i="120"/>
  <c r="AU46" i="120"/>
  <c r="AU47" i="120"/>
  <c r="AU48" i="120"/>
  <c r="AU49" i="120"/>
  <c r="AU50" i="120"/>
  <c r="AU51" i="120"/>
  <c r="AU52" i="120"/>
  <c r="AU53" i="120"/>
  <c r="AU54" i="120"/>
  <c r="AU55" i="120"/>
  <c r="AU56" i="120"/>
  <c r="AU57" i="120"/>
  <c r="AU58" i="120"/>
  <c r="AU59" i="120"/>
  <c r="AU60" i="120"/>
  <c r="AU61" i="120"/>
  <c r="AU62" i="120"/>
  <c r="AU63" i="120"/>
  <c r="AU64" i="120"/>
  <c r="AU65" i="120"/>
  <c r="AU66" i="120"/>
  <c r="AU67" i="120"/>
  <c r="AU68" i="120"/>
  <c r="AU69" i="120"/>
  <c r="AU70" i="120"/>
  <c r="AU71" i="120"/>
  <c r="AU72" i="120"/>
  <c r="AU73" i="120"/>
  <c r="AU74" i="120"/>
  <c r="AU75" i="120"/>
  <c r="AU76" i="120"/>
  <c r="AU77" i="120"/>
  <c r="AU78" i="120"/>
  <c r="AU79" i="120"/>
  <c r="AU80" i="120"/>
  <c r="AU81" i="120"/>
  <c r="AU82" i="120"/>
  <c r="AU83" i="120"/>
  <c r="AU84" i="120"/>
  <c r="AU85" i="120"/>
  <c r="AU86" i="120"/>
  <c r="AU87" i="120"/>
  <c r="AU88" i="120"/>
  <c r="AU89" i="120"/>
  <c r="AU90" i="120"/>
  <c r="AU91" i="120"/>
  <c r="AU92" i="120"/>
  <c r="AU93" i="120"/>
  <c r="AU94" i="120"/>
  <c r="AU95" i="120"/>
  <c r="AU96" i="120"/>
  <c r="AU97" i="120"/>
  <c r="AU98" i="120"/>
  <c r="AU99" i="120"/>
  <c r="AU100" i="120"/>
  <c r="AU101" i="120"/>
  <c r="AU102" i="120"/>
  <c r="AU103" i="120"/>
  <c r="AU104" i="120"/>
  <c r="AU105" i="120"/>
  <c r="AU106" i="120"/>
  <c r="AU107" i="120"/>
  <c r="AU108" i="120"/>
  <c r="AU109" i="120"/>
  <c r="AU110" i="120"/>
  <c r="AU111" i="120"/>
  <c r="AU112" i="120"/>
  <c r="AU113" i="120"/>
  <c r="AU114" i="120"/>
  <c r="AU115" i="120"/>
  <c r="AU116" i="120"/>
  <c r="AU117" i="120"/>
  <c r="AU118" i="120"/>
  <c r="AU119" i="120"/>
  <c r="AU120" i="120"/>
  <c r="AU121" i="120"/>
  <c r="AU122" i="120"/>
  <c r="AU123" i="120"/>
  <c r="AU124" i="120"/>
  <c r="AU125" i="120"/>
  <c r="AU126" i="120"/>
  <c r="AU127" i="120"/>
  <c r="AU128" i="120"/>
  <c r="AU129" i="120"/>
  <c r="AU130" i="120"/>
  <c r="AU131" i="120"/>
  <c r="AU132" i="120"/>
  <c r="AU133" i="120"/>
  <c r="AU134" i="120"/>
  <c r="AU135" i="120"/>
  <c r="AU136" i="120"/>
  <c r="AU137" i="120"/>
  <c r="AU138" i="120"/>
  <c r="AU139" i="120"/>
  <c r="AU140" i="120"/>
  <c r="AU141" i="120"/>
  <c r="AU142" i="120"/>
  <c r="AU143" i="120"/>
  <c r="AU144" i="120"/>
  <c r="AU145" i="120"/>
  <c r="AU146" i="120"/>
  <c r="AU147" i="120"/>
  <c r="AU148" i="120"/>
  <c r="AU149" i="120"/>
  <c r="AU150" i="120"/>
  <c r="AU151" i="120"/>
  <c r="AU152" i="120"/>
  <c r="AU153" i="120"/>
  <c r="AU154" i="120"/>
  <c r="AU155" i="120"/>
  <c r="AU156" i="120"/>
  <c r="AU157" i="120"/>
  <c r="AU158" i="120"/>
  <c r="AU159" i="120"/>
  <c r="AU160" i="120"/>
  <c r="AU161" i="120"/>
  <c r="AU162" i="120"/>
  <c r="AU163" i="120"/>
  <c r="AU164" i="120"/>
  <c r="AU165" i="120"/>
  <c r="AU166" i="120"/>
  <c r="AU167" i="120"/>
  <c r="AU168" i="120"/>
  <c r="AU169" i="120"/>
  <c r="AU170" i="120"/>
  <c r="AU171" i="120"/>
  <c r="AU172" i="120"/>
  <c r="AU173" i="120"/>
  <c r="AU174" i="120"/>
  <c r="AU175" i="120"/>
  <c r="AU176" i="120"/>
  <c r="AU177" i="120"/>
  <c r="AU178" i="120"/>
  <c r="AU179" i="120"/>
  <c r="AU180" i="120"/>
  <c r="AU181" i="120"/>
  <c r="AU182" i="120"/>
  <c r="AU183" i="120"/>
  <c r="AU184" i="120"/>
  <c r="AU185" i="120"/>
  <c r="AU186" i="120"/>
  <c r="AU10" i="120"/>
  <c r="AP12" i="120"/>
  <c r="AQ12" i="120"/>
  <c r="AP13" i="120"/>
  <c r="AQ13" i="120"/>
  <c r="AP14" i="120"/>
  <c r="AQ14" i="120"/>
  <c r="AP15" i="120"/>
  <c r="AQ15" i="120"/>
  <c r="AP16" i="120"/>
  <c r="AQ16" i="120"/>
  <c r="AP17" i="120"/>
  <c r="AQ17" i="120"/>
  <c r="AP18" i="120"/>
  <c r="AQ18" i="120"/>
  <c r="AP19" i="120"/>
  <c r="AQ19" i="120"/>
  <c r="AP20" i="120"/>
  <c r="AQ20" i="120"/>
  <c r="AP21" i="120"/>
  <c r="AQ21" i="120"/>
  <c r="AP22" i="120"/>
  <c r="AQ22" i="120"/>
  <c r="AP23" i="120"/>
  <c r="AQ23" i="120"/>
  <c r="AP24" i="120"/>
  <c r="AQ24" i="120"/>
  <c r="AP25" i="120"/>
  <c r="AQ25" i="120"/>
  <c r="AP26" i="120"/>
  <c r="AQ26" i="120"/>
  <c r="AP27" i="120"/>
  <c r="AQ27" i="120"/>
  <c r="AP28" i="120"/>
  <c r="AQ28" i="120"/>
  <c r="AP29" i="120"/>
  <c r="AQ29" i="120"/>
  <c r="AP30" i="120"/>
  <c r="AQ30" i="120"/>
  <c r="AP31" i="120"/>
  <c r="AQ31" i="120"/>
  <c r="AP32" i="120"/>
  <c r="AQ32" i="120"/>
  <c r="AP33" i="120"/>
  <c r="AQ33" i="120"/>
  <c r="AP34" i="120"/>
  <c r="AQ34" i="120"/>
  <c r="AP35" i="120"/>
  <c r="AQ35" i="120"/>
  <c r="AP36" i="120"/>
  <c r="AQ36" i="120"/>
  <c r="AP37" i="120"/>
  <c r="AQ37" i="120"/>
  <c r="AP38" i="120"/>
  <c r="AQ38" i="120"/>
  <c r="AP39" i="120"/>
  <c r="AQ39" i="120"/>
  <c r="AP40" i="120"/>
  <c r="AQ40" i="120"/>
  <c r="AP41" i="120"/>
  <c r="AQ41" i="120"/>
  <c r="AP42" i="120"/>
  <c r="AQ42" i="120"/>
  <c r="AP43" i="120"/>
  <c r="AQ43" i="120"/>
  <c r="AP44" i="120"/>
  <c r="AQ44" i="120"/>
  <c r="AP45" i="120"/>
  <c r="AQ45" i="120"/>
  <c r="AP46" i="120"/>
  <c r="AQ46" i="120"/>
  <c r="AP47" i="120"/>
  <c r="AQ47" i="120"/>
  <c r="AP48" i="120"/>
  <c r="AQ48" i="120"/>
  <c r="AP49" i="120"/>
  <c r="AQ49" i="120"/>
  <c r="AP50" i="120"/>
  <c r="AQ50" i="120"/>
  <c r="AP51" i="120"/>
  <c r="AQ51" i="120"/>
  <c r="AP52" i="120"/>
  <c r="AQ52" i="120"/>
  <c r="AP53" i="120"/>
  <c r="AQ53" i="120"/>
  <c r="AP54" i="120"/>
  <c r="AQ54" i="120"/>
  <c r="AP55" i="120"/>
  <c r="AQ55" i="120"/>
  <c r="AP56" i="120"/>
  <c r="AQ56" i="120"/>
  <c r="AP57" i="120"/>
  <c r="AQ57" i="120"/>
  <c r="AP58" i="120"/>
  <c r="AQ58" i="120"/>
  <c r="AP59" i="120"/>
  <c r="AQ59" i="120"/>
  <c r="AP60" i="120"/>
  <c r="AQ60" i="120"/>
  <c r="AP61" i="120"/>
  <c r="AQ61" i="120"/>
  <c r="AP62" i="120"/>
  <c r="AQ62" i="120"/>
  <c r="AP63" i="120"/>
  <c r="AQ63" i="120"/>
  <c r="AP64" i="120"/>
  <c r="AQ64" i="120"/>
  <c r="AP65" i="120"/>
  <c r="AQ65" i="120"/>
  <c r="AP66" i="120"/>
  <c r="AQ66" i="120"/>
  <c r="AP67" i="120"/>
  <c r="AQ67" i="120"/>
  <c r="AP68" i="120"/>
  <c r="AQ68" i="120"/>
  <c r="AP69" i="120"/>
  <c r="AQ69" i="120"/>
  <c r="AP70" i="120"/>
  <c r="AQ70" i="120"/>
  <c r="AP71" i="120"/>
  <c r="AQ71" i="120"/>
  <c r="AP72" i="120"/>
  <c r="AQ72" i="120"/>
  <c r="AP73" i="120"/>
  <c r="AQ73" i="120"/>
  <c r="AP74" i="120"/>
  <c r="AQ74" i="120"/>
  <c r="AP75" i="120"/>
  <c r="AQ75" i="120"/>
  <c r="AP76" i="120"/>
  <c r="AQ76" i="120"/>
  <c r="AP77" i="120"/>
  <c r="AQ77" i="120"/>
  <c r="AP78" i="120"/>
  <c r="AQ78" i="120"/>
  <c r="AP79" i="120"/>
  <c r="AQ79" i="120"/>
  <c r="AP80" i="120"/>
  <c r="AQ80" i="120"/>
  <c r="AP81" i="120"/>
  <c r="AQ81" i="120"/>
  <c r="AP82" i="120"/>
  <c r="AQ82" i="120"/>
  <c r="AP83" i="120"/>
  <c r="AQ83" i="120"/>
  <c r="AP84" i="120"/>
  <c r="AQ84" i="120"/>
  <c r="AP85" i="120"/>
  <c r="AQ85" i="120"/>
  <c r="AP86" i="120"/>
  <c r="AQ86" i="120"/>
  <c r="AP87" i="120"/>
  <c r="AQ87" i="120"/>
  <c r="AP88" i="120"/>
  <c r="AQ88" i="120"/>
  <c r="AP89" i="120"/>
  <c r="AQ89" i="120"/>
  <c r="AP90" i="120"/>
  <c r="AQ90" i="120"/>
  <c r="AP91" i="120"/>
  <c r="AQ91" i="120"/>
  <c r="AP92" i="120"/>
  <c r="AQ92" i="120"/>
  <c r="AP93" i="120"/>
  <c r="AQ93" i="120"/>
  <c r="AP94" i="120"/>
  <c r="AQ94" i="120"/>
  <c r="AP95" i="120"/>
  <c r="AQ95" i="120"/>
  <c r="AP96" i="120"/>
  <c r="AQ96" i="120"/>
  <c r="AP97" i="120"/>
  <c r="AQ97" i="120"/>
  <c r="AP98" i="120"/>
  <c r="AQ98" i="120"/>
  <c r="AP99" i="120"/>
  <c r="AQ99" i="120"/>
  <c r="AP100" i="120"/>
  <c r="AQ100" i="120"/>
  <c r="AP101" i="120"/>
  <c r="AQ101" i="120"/>
  <c r="AP102" i="120"/>
  <c r="AQ102" i="120"/>
  <c r="AP103" i="120"/>
  <c r="AQ103" i="120"/>
  <c r="AP104" i="120"/>
  <c r="AQ104" i="120"/>
  <c r="AP105" i="120"/>
  <c r="AQ105" i="120"/>
  <c r="AP106" i="120"/>
  <c r="AQ106" i="120"/>
  <c r="AP107" i="120"/>
  <c r="AQ107" i="120"/>
  <c r="AP108" i="120"/>
  <c r="AQ108" i="120"/>
  <c r="AP109" i="120"/>
  <c r="AQ109" i="120"/>
  <c r="AP110" i="120"/>
  <c r="AQ110" i="120"/>
  <c r="AP111" i="120"/>
  <c r="AQ111" i="120"/>
  <c r="AP112" i="120"/>
  <c r="AQ112" i="120"/>
  <c r="AP113" i="120"/>
  <c r="AQ113" i="120"/>
  <c r="AP114" i="120"/>
  <c r="AQ114" i="120"/>
  <c r="AP115" i="120"/>
  <c r="AQ115" i="120"/>
  <c r="AP116" i="120"/>
  <c r="AQ116" i="120"/>
  <c r="AP117" i="120"/>
  <c r="AQ117" i="120"/>
  <c r="AP118" i="120"/>
  <c r="AQ118" i="120"/>
  <c r="AP119" i="120"/>
  <c r="AQ119" i="120"/>
  <c r="AP120" i="120"/>
  <c r="AQ120" i="120"/>
  <c r="AP121" i="120"/>
  <c r="AQ121" i="120"/>
  <c r="AP122" i="120"/>
  <c r="AQ122" i="120"/>
  <c r="AP123" i="120"/>
  <c r="AQ123" i="120"/>
  <c r="AP124" i="120"/>
  <c r="AQ124" i="120"/>
  <c r="AP125" i="120"/>
  <c r="AQ125" i="120"/>
  <c r="AP126" i="120"/>
  <c r="AQ126" i="120"/>
  <c r="AP127" i="120"/>
  <c r="AQ127" i="120"/>
  <c r="AP128" i="120"/>
  <c r="AQ128" i="120"/>
  <c r="AP11" i="120"/>
  <c r="AQ11" i="120"/>
  <c r="AQ10" i="120"/>
  <c r="AP10" i="120"/>
  <c r="BI10" i="120" l="1"/>
  <c r="BJ10" i="120" s="1"/>
  <c r="BK10" i="120" s="1"/>
  <c r="AO1" i="120" l="1"/>
  <c r="AM1" i="120"/>
  <c r="AK1" i="120"/>
  <c r="AI1" i="120"/>
  <c r="AG1" i="120"/>
  <c r="AE1" i="120"/>
  <c r="AC1" i="120"/>
  <c r="AA1" i="120"/>
  <c r="Y1" i="120"/>
  <c r="W1" i="120"/>
  <c r="U1" i="120"/>
  <c r="S1" i="120"/>
  <c r="Q1" i="120"/>
  <c r="O1" i="120"/>
  <c r="M1" i="120"/>
  <c r="U9" i="119" l="1"/>
  <c r="Q9" i="119"/>
  <c r="H9" i="119"/>
  <c r="BZ187" i="120" l="1"/>
  <c r="CU9" i="119" s="1"/>
  <c r="CA187" i="120"/>
  <c r="CV9" i="119" s="1"/>
  <c r="Y9" i="119"/>
  <c r="X9" i="119"/>
  <c r="W9" i="119"/>
  <c r="BA13" i="124" l="1"/>
  <c r="D187" i="120" l="1"/>
  <c r="BC13" i="124"/>
  <c r="AX133" i="124"/>
  <c r="AY133" i="124"/>
  <c r="BA13" i="109"/>
  <c r="BA132" i="126"/>
  <c r="AY133" i="126"/>
  <c r="AX133" i="126"/>
  <c r="BC13" i="109"/>
  <c r="BA13" i="121"/>
  <c r="BC13" i="121" s="1"/>
  <c r="AX133" i="122"/>
  <c r="AY133" i="122"/>
  <c r="AX133" i="121"/>
  <c r="AY133" i="121"/>
  <c r="G9" i="119" l="1"/>
  <c r="F9" i="119"/>
  <c r="CI9" i="119"/>
  <c r="CH9" i="119"/>
  <c r="CG9" i="119"/>
  <c r="CF9" i="119"/>
  <c r="CE9" i="119"/>
  <c r="O9" i="119"/>
  <c r="V9" i="119"/>
  <c r="T9" i="119"/>
  <c r="S9" i="119"/>
  <c r="R9" i="119"/>
  <c r="P9" i="119"/>
  <c r="M9" i="119"/>
  <c r="L9" i="119"/>
  <c r="K9" i="119"/>
  <c r="J9" i="119"/>
  <c r="I9" i="119"/>
  <c r="E9" i="119"/>
  <c r="D9" i="119"/>
  <c r="C9" i="119"/>
  <c r="BH1" i="120"/>
  <c r="BA14" i="124"/>
  <c r="BA15" i="124"/>
  <c r="BA16" i="124"/>
  <c r="BA17" i="124"/>
  <c r="BA18" i="124"/>
  <c r="BA19" i="124"/>
  <c r="BA20" i="124"/>
  <c r="BA21" i="124"/>
  <c r="BA22" i="124"/>
  <c r="BA23" i="124"/>
  <c r="BA24" i="124"/>
  <c r="BA25" i="124"/>
  <c r="BA26" i="124"/>
  <c r="BA27" i="124"/>
  <c r="BA28" i="124"/>
  <c r="BA29" i="124"/>
  <c r="BA30" i="124"/>
  <c r="BA31" i="124"/>
  <c r="BA32" i="124"/>
  <c r="BA33" i="124"/>
  <c r="BA34" i="124"/>
  <c r="BA35" i="124"/>
  <c r="BA36" i="124"/>
  <c r="BA37" i="124"/>
  <c r="BA38" i="124"/>
  <c r="BA39" i="124"/>
  <c r="BA40" i="124"/>
  <c r="BA41" i="124"/>
  <c r="BA42" i="124"/>
  <c r="BA43" i="124"/>
  <c r="BA44" i="124"/>
  <c r="BA45" i="124"/>
  <c r="BA46" i="124"/>
  <c r="BA47" i="124"/>
  <c r="BA48" i="124"/>
  <c r="BA49" i="124"/>
  <c r="BA50" i="124"/>
  <c r="BA51" i="124"/>
  <c r="BA52" i="124"/>
  <c r="BA53" i="124"/>
  <c r="BA54" i="124"/>
  <c r="BA55" i="124"/>
  <c r="BA56" i="124"/>
  <c r="BA57" i="124"/>
  <c r="BA58" i="124"/>
  <c r="BA59" i="124"/>
  <c r="BA60" i="124"/>
  <c r="BA61" i="124"/>
  <c r="BA62" i="124"/>
  <c r="BA63" i="124"/>
  <c r="BA64" i="124"/>
  <c r="BA65" i="124"/>
  <c r="BA66" i="124"/>
  <c r="BA67" i="124"/>
  <c r="BA68" i="124"/>
  <c r="BA69" i="124"/>
  <c r="BA70" i="124"/>
  <c r="BA71" i="124"/>
  <c r="BA72" i="124"/>
  <c r="BA73" i="124"/>
  <c r="BA74" i="124"/>
  <c r="BA75" i="124"/>
  <c r="BA76" i="124"/>
  <c r="BA77" i="124"/>
  <c r="BA78" i="124"/>
  <c r="BA79" i="124"/>
  <c r="BA80" i="124"/>
  <c r="BA81" i="124"/>
  <c r="BA82" i="124"/>
  <c r="BA83" i="124"/>
  <c r="BA84" i="124"/>
  <c r="BA85" i="124"/>
  <c r="BA86" i="124"/>
  <c r="BA87" i="124"/>
  <c r="BA88" i="124"/>
  <c r="BA89" i="124"/>
  <c r="BA90" i="124"/>
  <c r="BA91" i="124"/>
  <c r="BA92" i="124"/>
  <c r="BA93" i="124"/>
  <c r="BA94" i="124"/>
  <c r="BA95" i="124"/>
  <c r="BA96" i="124"/>
  <c r="BA97" i="124"/>
  <c r="BA98" i="124"/>
  <c r="BA99" i="124"/>
  <c r="BA100" i="124"/>
  <c r="BA101" i="124"/>
  <c r="BA102" i="124"/>
  <c r="BA103" i="124"/>
  <c r="BA104" i="124"/>
  <c r="BA105" i="124"/>
  <c r="BA106" i="124"/>
  <c r="BA107" i="124"/>
  <c r="BA108" i="124"/>
  <c r="BA109" i="124"/>
  <c r="BA110" i="124"/>
  <c r="BA111" i="124"/>
  <c r="BA112" i="124"/>
  <c r="BA113" i="124"/>
  <c r="BA114" i="124"/>
  <c r="BA115" i="124"/>
  <c r="BA116" i="124"/>
  <c r="BA117" i="124"/>
  <c r="BA118" i="124"/>
  <c r="BA119" i="124"/>
  <c r="BA120" i="124"/>
  <c r="BA121" i="124"/>
  <c r="BA122" i="124"/>
  <c r="BA123" i="124"/>
  <c r="BA124" i="124"/>
  <c r="BA125" i="124"/>
  <c r="BA126" i="124"/>
  <c r="BA127" i="124"/>
  <c r="BA128" i="124"/>
  <c r="BA129" i="124"/>
  <c r="BA130" i="124"/>
  <c r="BA131" i="124"/>
  <c r="BA132" i="124"/>
  <c r="BA13" i="103" l="1"/>
  <c r="BA13" i="126"/>
  <c r="BC13" i="126" s="1"/>
  <c r="BA13" i="127"/>
  <c r="BC13" i="127" s="1"/>
  <c r="BA13" i="122"/>
  <c r="BC13" i="122" s="1"/>
  <c r="BC132" i="126"/>
  <c r="BU9" i="119"/>
  <c r="BV9" i="119"/>
  <c r="BW9" i="119"/>
  <c r="BC14" i="124"/>
  <c r="BC15" i="124"/>
  <c r="BC16" i="124"/>
  <c r="BC17" i="124"/>
  <c r="BC18" i="124"/>
  <c r="BC19" i="124"/>
  <c r="BC20" i="124"/>
  <c r="BC21" i="124"/>
  <c r="BC22" i="124"/>
  <c r="BC23" i="124"/>
  <c r="BC24" i="124"/>
  <c r="BC25" i="124"/>
  <c r="BC26" i="124"/>
  <c r="BC27" i="124"/>
  <c r="BC28" i="124"/>
  <c r="BC29" i="124"/>
  <c r="BC30" i="124"/>
  <c r="BC31" i="124"/>
  <c r="BC32" i="124"/>
  <c r="BC33" i="124"/>
  <c r="BC34" i="124"/>
  <c r="BC35" i="124"/>
  <c r="BC36" i="124"/>
  <c r="BC37" i="124"/>
  <c r="BC38" i="124"/>
  <c r="BC39" i="124"/>
  <c r="BC40" i="124"/>
  <c r="BC41" i="124"/>
  <c r="BC42" i="124"/>
  <c r="BC43" i="124"/>
  <c r="BC44" i="124"/>
  <c r="BC45" i="124"/>
  <c r="BC46" i="124"/>
  <c r="BC47" i="124"/>
  <c r="BC48" i="124"/>
  <c r="BC49" i="124"/>
  <c r="BC50" i="124"/>
  <c r="BC51" i="124"/>
  <c r="BC52" i="124"/>
  <c r="BC53" i="124"/>
  <c r="BC54" i="124"/>
  <c r="BC55" i="124"/>
  <c r="BC56" i="124"/>
  <c r="BC57" i="124"/>
  <c r="BC58" i="124"/>
  <c r="BC59" i="124"/>
  <c r="BC60" i="124"/>
  <c r="BC61" i="124"/>
  <c r="BC62" i="124"/>
  <c r="BC63" i="124"/>
  <c r="BC64" i="124"/>
  <c r="BC65" i="124"/>
  <c r="BC66" i="124"/>
  <c r="BC67" i="124"/>
  <c r="BC68" i="124"/>
  <c r="BC69" i="124"/>
  <c r="BC70" i="124"/>
  <c r="BC71" i="124"/>
  <c r="BC72" i="124"/>
  <c r="BC73" i="124"/>
  <c r="BC74" i="124"/>
  <c r="BC75" i="124"/>
  <c r="BC76" i="124"/>
  <c r="BC77" i="124"/>
  <c r="BC78" i="124"/>
  <c r="BC79" i="124"/>
  <c r="BC80" i="124"/>
  <c r="BC81" i="124"/>
  <c r="BC82" i="124"/>
  <c r="BC83" i="124"/>
  <c r="BC84" i="124"/>
  <c r="BC85" i="124"/>
  <c r="BC86" i="124"/>
  <c r="BC87" i="124"/>
  <c r="BC88" i="124"/>
  <c r="BC89" i="124"/>
  <c r="BC90" i="124"/>
  <c r="BC91" i="124"/>
  <c r="BC92" i="124"/>
  <c r="BC93" i="124"/>
  <c r="BC94" i="124"/>
  <c r="BC95" i="124"/>
  <c r="BC96" i="124"/>
  <c r="BC97" i="124"/>
  <c r="BC98" i="124"/>
  <c r="BC99" i="124"/>
  <c r="BC100" i="124"/>
  <c r="BC101" i="124"/>
  <c r="BC102" i="124"/>
  <c r="BC103" i="124"/>
  <c r="BC104" i="124"/>
  <c r="BC105" i="124"/>
  <c r="BC106" i="124"/>
  <c r="BC107" i="124"/>
  <c r="BC108" i="124"/>
  <c r="BC109" i="124"/>
  <c r="BC110" i="124"/>
  <c r="BC111" i="124"/>
  <c r="BC112" i="124"/>
  <c r="BC113" i="124"/>
  <c r="BC114" i="124"/>
  <c r="BC115" i="124"/>
  <c r="BC116" i="124"/>
  <c r="BC117" i="124"/>
  <c r="BC118" i="124"/>
  <c r="BC119" i="124"/>
  <c r="BC120" i="124"/>
  <c r="BC121" i="124"/>
  <c r="BC122" i="124"/>
  <c r="BC123" i="124"/>
  <c r="BC124" i="124"/>
  <c r="BC125" i="124"/>
  <c r="BC126" i="124"/>
  <c r="BC127" i="124"/>
  <c r="BC128" i="124"/>
  <c r="BC129" i="124"/>
  <c r="BC130" i="124"/>
  <c r="BC131" i="124"/>
  <c r="BC132" i="124"/>
  <c r="B10" i="115" l="1"/>
  <c r="B9" i="119"/>
  <c r="BU187" i="120"/>
  <c r="CP9" i="119" s="1"/>
  <c r="BV187" i="120"/>
  <c r="CQ9" i="119" s="1"/>
  <c r="BW187" i="120"/>
  <c r="CR9" i="119" s="1"/>
  <c r="BX187" i="120"/>
  <c r="CS9" i="119" s="1"/>
  <c r="BY187" i="120"/>
  <c r="CT9" i="119" s="1"/>
  <c r="BP187" i="120" l="1"/>
  <c r="CK9" i="119" s="1"/>
  <c r="BQ187" i="120"/>
  <c r="CL9" i="119" s="1"/>
  <c r="BR187" i="120"/>
  <c r="CM9" i="119" s="1"/>
  <c r="BS187" i="120"/>
  <c r="CN9" i="119" s="1"/>
  <c r="BT187" i="120"/>
  <c r="CO9" i="119" s="1"/>
  <c r="AW133" i="126" l="1"/>
  <c r="BA15" i="126" l="1"/>
  <c r="BC15" i="126" s="1"/>
  <c r="BA14" i="126"/>
  <c r="BC14" i="126" s="1"/>
  <c r="BA16" i="126"/>
  <c r="BC16" i="126" s="1"/>
  <c r="BA17" i="126"/>
  <c r="BC17" i="126" s="1"/>
  <c r="BA18" i="126"/>
  <c r="BC18" i="126" s="1"/>
  <c r="BA19" i="126"/>
  <c r="BC19" i="126" s="1"/>
  <c r="BA20" i="126"/>
  <c r="BC20" i="126" s="1"/>
  <c r="BA21" i="126"/>
  <c r="BC21" i="126" s="1"/>
  <c r="BA22" i="126"/>
  <c r="BC22" i="126" s="1"/>
  <c r="BA23" i="126"/>
  <c r="BC23" i="126" s="1"/>
  <c r="BA24" i="126"/>
  <c r="BC24" i="126" s="1"/>
  <c r="BA25" i="126"/>
  <c r="BC25" i="126" s="1"/>
  <c r="BA26" i="126"/>
  <c r="BC26" i="126" s="1"/>
  <c r="BA27" i="126"/>
  <c r="BC27" i="126" s="1"/>
  <c r="BA28" i="126"/>
  <c r="BC28" i="126" s="1"/>
  <c r="BA29" i="126"/>
  <c r="BC29" i="126" s="1"/>
  <c r="BA30" i="126"/>
  <c r="BC30" i="126" s="1"/>
  <c r="BA31" i="126"/>
  <c r="BC31" i="126" s="1"/>
  <c r="BA32" i="126"/>
  <c r="BC32" i="126" s="1"/>
  <c r="BA33" i="126"/>
  <c r="BC33" i="126" s="1"/>
  <c r="BA34" i="126"/>
  <c r="BC34" i="126" s="1"/>
  <c r="BA35" i="126"/>
  <c r="BC35" i="126" s="1"/>
  <c r="BA36" i="126"/>
  <c r="BC36" i="126" s="1"/>
  <c r="BA37" i="126"/>
  <c r="BC37" i="126" s="1"/>
  <c r="BA38" i="126"/>
  <c r="BC38" i="126" s="1"/>
  <c r="BA39" i="126"/>
  <c r="BC39" i="126" s="1"/>
  <c r="BA40" i="126"/>
  <c r="BC40" i="126" s="1"/>
  <c r="BA41" i="126"/>
  <c r="BC41" i="126" s="1"/>
  <c r="BA42" i="126"/>
  <c r="BC42" i="126" s="1"/>
  <c r="BA43" i="126"/>
  <c r="BC43" i="126" s="1"/>
  <c r="BA44" i="126"/>
  <c r="BC44" i="126" s="1"/>
  <c r="BA45" i="126"/>
  <c r="BC45" i="126" s="1"/>
  <c r="BA46" i="126"/>
  <c r="BC46" i="126" s="1"/>
  <c r="BA47" i="126"/>
  <c r="BC47" i="126" s="1"/>
  <c r="BA48" i="126"/>
  <c r="BC48" i="126" s="1"/>
  <c r="BA49" i="126"/>
  <c r="BC49" i="126" s="1"/>
  <c r="BA50" i="126"/>
  <c r="BC50" i="126" s="1"/>
  <c r="BA51" i="126"/>
  <c r="BC51" i="126" s="1"/>
  <c r="BA52" i="126"/>
  <c r="BC52" i="126" s="1"/>
  <c r="BA53" i="126"/>
  <c r="BC53" i="126" s="1"/>
  <c r="BA54" i="126"/>
  <c r="BC54" i="126" s="1"/>
  <c r="BA55" i="126"/>
  <c r="BC55" i="126" s="1"/>
  <c r="BA56" i="126"/>
  <c r="BC56" i="126" s="1"/>
  <c r="BA57" i="126"/>
  <c r="BC57" i="126" s="1"/>
  <c r="BA58" i="126"/>
  <c r="BC58" i="126" s="1"/>
  <c r="BA59" i="126"/>
  <c r="BC59" i="126" s="1"/>
  <c r="BA60" i="126"/>
  <c r="BC60" i="126" s="1"/>
  <c r="BA61" i="126"/>
  <c r="BC61" i="126" s="1"/>
  <c r="BA62" i="126"/>
  <c r="BC62" i="126" s="1"/>
  <c r="BA63" i="126"/>
  <c r="BC63" i="126" s="1"/>
  <c r="BA64" i="126"/>
  <c r="BC64" i="126" s="1"/>
  <c r="BA65" i="126"/>
  <c r="BC65" i="126" s="1"/>
  <c r="BA66" i="126"/>
  <c r="BC66" i="126" s="1"/>
  <c r="BA67" i="126"/>
  <c r="BC67" i="126" s="1"/>
  <c r="BA68" i="126"/>
  <c r="BC68" i="126" s="1"/>
  <c r="BA69" i="126"/>
  <c r="BC69" i="126" s="1"/>
  <c r="BA70" i="126"/>
  <c r="BC70" i="126" s="1"/>
  <c r="BA71" i="126"/>
  <c r="BC71" i="126" s="1"/>
  <c r="BA72" i="126"/>
  <c r="BC72" i="126" s="1"/>
  <c r="BA73" i="126"/>
  <c r="BC73" i="126" s="1"/>
  <c r="BA74" i="126"/>
  <c r="BC74" i="126" s="1"/>
  <c r="BA75" i="126"/>
  <c r="BC75" i="126" s="1"/>
  <c r="BA76" i="126"/>
  <c r="BC76" i="126" s="1"/>
  <c r="BA77" i="126"/>
  <c r="BC77" i="126" s="1"/>
  <c r="BA78" i="126"/>
  <c r="BC78" i="126" s="1"/>
  <c r="BA79" i="126"/>
  <c r="BC79" i="126" s="1"/>
  <c r="BA80" i="126"/>
  <c r="BC80" i="126" s="1"/>
  <c r="BA81" i="126"/>
  <c r="BC81" i="126" s="1"/>
  <c r="BA82" i="126"/>
  <c r="BC82" i="126" s="1"/>
  <c r="BA83" i="126"/>
  <c r="BC83" i="126" s="1"/>
  <c r="BA84" i="126"/>
  <c r="BC84" i="126" s="1"/>
  <c r="BA85" i="126"/>
  <c r="BC85" i="126" s="1"/>
  <c r="BA86" i="126"/>
  <c r="BC86" i="126" s="1"/>
  <c r="BA87" i="126"/>
  <c r="BC87" i="126" s="1"/>
  <c r="BA88" i="126"/>
  <c r="BC88" i="126" s="1"/>
  <c r="BA89" i="126"/>
  <c r="BC89" i="126" s="1"/>
  <c r="BA90" i="126"/>
  <c r="BC90" i="126" s="1"/>
  <c r="BA91" i="126"/>
  <c r="BC91" i="126" s="1"/>
  <c r="BA92" i="126"/>
  <c r="BC92" i="126" s="1"/>
  <c r="BA93" i="126"/>
  <c r="BC93" i="126" s="1"/>
  <c r="BA94" i="126"/>
  <c r="BC94" i="126" s="1"/>
  <c r="BA95" i="126"/>
  <c r="BC95" i="126" s="1"/>
  <c r="BA96" i="126"/>
  <c r="BC96" i="126" s="1"/>
  <c r="BA97" i="126"/>
  <c r="BC97" i="126" s="1"/>
  <c r="BA98" i="126"/>
  <c r="BC98" i="126" s="1"/>
  <c r="BA99" i="126"/>
  <c r="BC99" i="126" s="1"/>
  <c r="BA100" i="126"/>
  <c r="BC100" i="126" s="1"/>
  <c r="BA101" i="126"/>
  <c r="BC101" i="126" s="1"/>
  <c r="BA102" i="126"/>
  <c r="BC102" i="126" s="1"/>
  <c r="BA103" i="126"/>
  <c r="BC103" i="126" s="1"/>
  <c r="BA104" i="126"/>
  <c r="BC104" i="126" s="1"/>
  <c r="BA105" i="126"/>
  <c r="BC105" i="126" s="1"/>
  <c r="BA106" i="126"/>
  <c r="BC106" i="126" s="1"/>
  <c r="BA107" i="126"/>
  <c r="BC107" i="126" s="1"/>
  <c r="BA108" i="126"/>
  <c r="BC108" i="126" s="1"/>
  <c r="BA109" i="126"/>
  <c r="BC109" i="126" s="1"/>
  <c r="BA110" i="126"/>
  <c r="BC110" i="126" s="1"/>
  <c r="BA111" i="126"/>
  <c r="BC111" i="126" s="1"/>
  <c r="BA112" i="126"/>
  <c r="BC112" i="126" s="1"/>
  <c r="BA113" i="126"/>
  <c r="BC113" i="126" s="1"/>
  <c r="BA114" i="126"/>
  <c r="BC114" i="126" s="1"/>
  <c r="BA115" i="126"/>
  <c r="BC115" i="126" s="1"/>
  <c r="BA116" i="126"/>
  <c r="BC116" i="126" s="1"/>
  <c r="BA117" i="126"/>
  <c r="BC117" i="126" s="1"/>
  <c r="BA118" i="126"/>
  <c r="BC118" i="126" s="1"/>
  <c r="BA119" i="126"/>
  <c r="BC119" i="126" s="1"/>
  <c r="BA120" i="126"/>
  <c r="BC120" i="126" s="1"/>
  <c r="BA121" i="126"/>
  <c r="BC121" i="126" s="1"/>
  <c r="BA122" i="126"/>
  <c r="BC122" i="126" s="1"/>
  <c r="BA123" i="126"/>
  <c r="BC123" i="126" s="1"/>
  <c r="BA124" i="126"/>
  <c r="BC124" i="126" s="1"/>
  <c r="BA125" i="126"/>
  <c r="BC125" i="126" s="1"/>
  <c r="BA126" i="126"/>
  <c r="BC126" i="126" s="1"/>
  <c r="BA127" i="126"/>
  <c r="BC127" i="126" s="1"/>
  <c r="BA128" i="126"/>
  <c r="BC128" i="126" s="1"/>
  <c r="BA129" i="126"/>
  <c r="BC129" i="126" s="1"/>
  <c r="BA130" i="126"/>
  <c r="BC130" i="126" s="1"/>
  <c r="BA131" i="126"/>
  <c r="BC131" i="126" s="1"/>
  <c r="BA133" i="126" l="1"/>
  <c r="BC133" i="126" s="1"/>
  <c r="BC134" i="126" s="1"/>
  <c r="BA14" i="127"/>
  <c r="BC14" i="127" s="1"/>
  <c r="AW133" i="122" l="1"/>
  <c r="AZ133" i="122"/>
  <c r="AW133" i="121"/>
  <c r="AZ133" i="121"/>
  <c r="BC14" i="109" l="1"/>
  <c r="BC15" i="109"/>
  <c r="BC16" i="109"/>
  <c r="BC17" i="109"/>
  <c r="BC18" i="109"/>
  <c r="BC19" i="109"/>
  <c r="BC20" i="109"/>
  <c r="BC21" i="109"/>
  <c r="BC22" i="109"/>
  <c r="BC23" i="109"/>
  <c r="BC24" i="109"/>
  <c r="BC25" i="109"/>
  <c r="BC26" i="109"/>
  <c r="BC27" i="109"/>
  <c r="BC28" i="109"/>
  <c r="BC29" i="109"/>
  <c r="BC30" i="109"/>
  <c r="BC31" i="109"/>
  <c r="BC32" i="109"/>
  <c r="BC33" i="109"/>
  <c r="BC34" i="109"/>
  <c r="BC35" i="109"/>
  <c r="BC36" i="109"/>
  <c r="BC37" i="109"/>
  <c r="BC38" i="109"/>
  <c r="BC39" i="109"/>
  <c r="BC40" i="109"/>
  <c r="BC41" i="109"/>
  <c r="BC42" i="109"/>
  <c r="BC43" i="109"/>
  <c r="BC44" i="109"/>
  <c r="BC45" i="109"/>
  <c r="BC46" i="109"/>
  <c r="BC47" i="109"/>
  <c r="BC48" i="109"/>
  <c r="BC49" i="109"/>
  <c r="BC50" i="109"/>
  <c r="BC51" i="109"/>
  <c r="BC52" i="109"/>
  <c r="BC53" i="109"/>
  <c r="BC54" i="109"/>
  <c r="BC55" i="109"/>
  <c r="BC56" i="109"/>
  <c r="BC57" i="109"/>
  <c r="BC58" i="109"/>
  <c r="BC59" i="109"/>
  <c r="BC60" i="109"/>
  <c r="BC61" i="109"/>
  <c r="BC62" i="109"/>
  <c r="BC63" i="109"/>
  <c r="BC64" i="109"/>
  <c r="BC65" i="109"/>
  <c r="BC66" i="109"/>
  <c r="BC67" i="109"/>
  <c r="BC68" i="109"/>
  <c r="BC69" i="109"/>
  <c r="BC70" i="109"/>
  <c r="BC71" i="109"/>
  <c r="BC72" i="109"/>
  <c r="BC73" i="109"/>
  <c r="BC74" i="109"/>
  <c r="BC75" i="109"/>
  <c r="BC76" i="109"/>
  <c r="BC77" i="109"/>
  <c r="BC78" i="109"/>
  <c r="BC79" i="109"/>
  <c r="BC80" i="109"/>
  <c r="BC81" i="109"/>
  <c r="BC82" i="109"/>
  <c r="BC83" i="109"/>
  <c r="BC84" i="109"/>
  <c r="BC85" i="109"/>
  <c r="BC86" i="109"/>
  <c r="BC87" i="109"/>
  <c r="BC88" i="109"/>
  <c r="BC89" i="109"/>
  <c r="BC90" i="109"/>
  <c r="BC91" i="109"/>
  <c r="BC92" i="109"/>
  <c r="BC93" i="109"/>
  <c r="BC94" i="109"/>
  <c r="BC95" i="109"/>
  <c r="BC96" i="109"/>
  <c r="BC97" i="109"/>
  <c r="BC98" i="109"/>
  <c r="BC99" i="109"/>
  <c r="BC100" i="109"/>
  <c r="BC101" i="109"/>
  <c r="BC102" i="109"/>
  <c r="BC103" i="109"/>
  <c r="BC104" i="109"/>
  <c r="BC105" i="109"/>
  <c r="BC106" i="109"/>
  <c r="BC107" i="109"/>
  <c r="BC108" i="109"/>
  <c r="BC109" i="109"/>
  <c r="BC110" i="109"/>
  <c r="BC111" i="109"/>
  <c r="BC112" i="109"/>
  <c r="BC113" i="109"/>
  <c r="BC114" i="109"/>
  <c r="BC115" i="109"/>
  <c r="BC116" i="109"/>
  <c r="BC117" i="109"/>
  <c r="BC118" i="109"/>
  <c r="BC119" i="109"/>
  <c r="BC120" i="109"/>
  <c r="BC121" i="109"/>
  <c r="BC122" i="109"/>
  <c r="BC123" i="109"/>
  <c r="BC124" i="109"/>
  <c r="BC125" i="109"/>
  <c r="BC126" i="109"/>
  <c r="BC127" i="109"/>
  <c r="BC128" i="109"/>
  <c r="BC129" i="109"/>
  <c r="BC130" i="109"/>
  <c r="BC131" i="109"/>
  <c r="BD13" i="109"/>
  <c r="BE13" i="109" s="1"/>
  <c r="BC191" i="109" l="1"/>
  <c r="AW133" i="124"/>
  <c r="AW133" i="127"/>
  <c r="AV133" i="127"/>
  <c r="AU133" i="127"/>
  <c r="AT133" i="127"/>
  <c r="AS133" i="127"/>
  <c r="AR133" i="127"/>
  <c r="AQ133" i="127"/>
  <c r="AP133" i="127"/>
  <c r="AO133" i="127"/>
  <c r="AN133" i="127"/>
  <c r="AM133" i="127"/>
  <c r="AL133" i="127"/>
  <c r="AK133" i="127"/>
  <c r="AJ133" i="127"/>
  <c r="AI133" i="127"/>
  <c r="AH133" i="127"/>
  <c r="AG133" i="127"/>
  <c r="AF133" i="127"/>
  <c r="AE133" i="127"/>
  <c r="AD133" i="127"/>
  <c r="AC133" i="127"/>
  <c r="AB133" i="127"/>
  <c r="AA133" i="127"/>
  <c r="Z133" i="127"/>
  <c r="Y133" i="127"/>
  <c r="X133" i="127"/>
  <c r="W133" i="127"/>
  <c r="V133" i="127"/>
  <c r="U133" i="127"/>
  <c r="T133" i="127"/>
  <c r="S133" i="127"/>
  <c r="R133" i="127"/>
  <c r="Q133" i="127"/>
  <c r="P133" i="127"/>
  <c r="O133" i="127"/>
  <c r="N133" i="127"/>
  <c r="M133" i="127"/>
  <c r="L133" i="127"/>
  <c r="K133" i="127"/>
  <c r="J133" i="127"/>
  <c r="I133" i="127"/>
  <c r="H133" i="127"/>
  <c r="G133" i="127"/>
  <c r="F133" i="127"/>
  <c r="E133" i="127"/>
  <c r="BA132" i="127"/>
  <c r="BA131" i="127"/>
  <c r="BA130" i="127"/>
  <c r="BA129" i="127"/>
  <c r="BA128" i="127"/>
  <c r="BA127" i="127"/>
  <c r="BA126" i="127"/>
  <c r="BA125" i="127"/>
  <c r="BA124" i="127"/>
  <c r="BA123" i="127"/>
  <c r="BA122" i="127"/>
  <c r="BA121" i="127"/>
  <c r="BA120" i="127"/>
  <c r="BA119" i="127"/>
  <c r="BA118" i="127"/>
  <c r="BA117" i="127"/>
  <c r="BA116" i="127"/>
  <c r="BA115" i="127"/>
  <c r="BA114" i="127"/>
  <c r="BA113" i="127"/>
  <c r="BA112" i="127"/>
  <c r="BA111" i="127"/>
  <c r="BA110" i="127"/>
  <c r="BA109" i="127"/>
  <c r="BA108" i="127"/>
  <c r="BA107" i="127"/>
  <c r="BA106" i="127"/>
  <c r="BA105" i="127"/>
  <c r="BA104" i="127"/>
  <c r="BA103" i="127"/>
  <c r="BA102" i="127"/>
  <c r="BA101" i="127"/>
  <c r="BA100" i="127"/>
  <c r="BA99" i="127"/>
  <c r="BA98" i="127"/>
  <c r="BA97" i="127"/>
  <c r="BA96" i="127"/>
  <c r="BA95" i="127"/>
  <c r="BA94" i="127"/>
  <c r="BA93" i="127"/>
  <c r="BA92" i="127"/>
  <c r="BA91" i="127"/>
  <c r="BA90" i="127"/>
  <c r="BA89" i="127"/>
  <c r="BA88" i="127"/>
  <c r="BA87" i="127"/>
  <c r="BA86" i="127"/>
  <c r="BA85" i="127"/>
  <c r="BA84" i="127"/>
  <c r="BA83" i="127"/>
  <c r="BA82" i="127"/>
  <c r="BA81" i="127"/>
  <c r="BA80" i="127"/>
  <c r="BA79" i="127"/>
  <c r="BA78" i="127"/>
  <c r="BA77" i="127"/>
  <c r="BA76" i="127"/>
  <c r="BA75" i="127"/>
  <c r="BA74" i="127"/>
  <c r="BA73" i="127"/>
  <c r="BA72" i="127"/>
  <c r="BA71" i="127"/>
  <c r="BA70" i="127"/>
  <c r="BA69" i="127"/>
  <c r="BA68" i="127"/>
  <c r="BA67" i="127"/>
  <c r="BA66" i="127"/>
  <c r="BA65" i="127"/>
  <c r="BA64" i="127"/>
  <c r="BA63" i="127"/>
  <c r="BA62" i="127"/>
  <c r="BA61" i="127"/>
  <c r="BA60" i="127"/>
  <c r="BA59" i="127"/>
  <c r="BA58" i="127"/>
  <c r="BA57" i="127"/>
  <c r="BA56" i="127"/>
  <c r="BA55" i="127"/>
  <c r="BA54" i="127"/>
  <c r="BA53" i="127"/>
  <c r="BA52" i="127"/>
  <c r="BA51" i="127"/>
  <c r="BA50" i="127"/>
  <c r="BA49" i="127"/>
  <c r="BA48" i="127"/>
  <c r="BA47" i="127"/>
  <c r="BA46" i="127"/>
  <c r="BA45" i="127"/>
  <c r="BA44" i="127"/>
  <c r="BA43" i="127"/>
  <c r="BA42" i="127"/>
  <c r="BA41" i="127"/>
  <c r="BA40" i="127"/>
  <c r="BA39" i="127"/>
  <c r="BA38" i="127"/>
  <c r="BA37" i="127"/>
  <c r="BA36" i="127"/>
  <c r="BA35" i="127"/>
  <c r="BA34" i="127"/>
  <c r="BA33" i="127"/>
  <c r="BA32" i="127"/>
  <c r="BA31" i="127"/>
  <c r="BA30" i="127"/>
  <c r="BA29" i="127"/>
  <c r="BA28" i="127"/>
  <c r="BA27" i="127"/>
  <c r="BA26" i="127"/>
  <c r="BA25" i="127"/>
  <c r="BA24" i="127"/>
  <c r="BA23" i="127"/>
  <c r="BA22" i="127"/>
  <c r="BA21" i="127"/>
  <c r="BA20" i="127"/>
  <c r="BA19" i="127"/>
  <c r="BA18" i="127"/>
  <c r="BA17" i="127"/>
  <c r="BA16" i="127"/>
  <c r="BA15" i="127"/>
  <c r="BD14" i="127"/>
  <c r="BD13" i="127"/>
  <c r="A5" i="127"/>
  <c r="A4" i="127"/>
  <c r="AZ133" i="126"/>
  <c r="AV133" i="126"/>
  <c r="AU133" i="126"/>
  <c r="AT133" i="126"/>
  <c r="AS133" i="126"/>
  <c r="AR133" i="126"/>
  <c r="AQ133" i="126"/>
  <c r="AP133" i="126"/>
  <c r="AO133" i="126"/>
  <c r="AN133" i="126"/>
  <c r="AM133" i="126"/>
  <c r="AL133" i="126"/>
  <c r="AK133" i="126"/>
  <c r="AJ133" i="126"/>
  <c r="AI133" i="126"/>
  <c r="AH133" i="126"/>
  <c r="AG133" i="126"/>
  <c r="AF133" i="126"/>
  <c r="AE133" i="126"/>
  <c r="AD133" i="126"/>
  <c r="AC133" i="126"/>
  <c r="AB133" i="126"/>
  <c r="AA133" i="126"/>
  <c r="Z133" i="126"/>
  <c r="Y133" i="126"/>
  <c r="X133" i="126"/>
  <c r="W133" i="126"/>
  <c r="V133" i="126"/>
  <c r="U133" i="126"/>
  <c r="T133" i="126"/>
  <c r="S133" i="126"/>
  <c r="R133" i="126"/>
  <c r="Q133" i="126"/>
  <c r="P133" i="126"/>
  <c r="O133" i="126"/>
  <c r="N133" i="126"/>
  <c r="M133" i="126"/>
  <c r="L133" i="126"/>
  <c r="K133" i="126"/>
  <c r="J133" i="126"/>
  <c r="I133" i="126"/>
  <c r="H133" i="126"/>
  <c r="G133" i="126"/>
  <c r="F133" i="126"/>
  <c r="E133" i="126"/>
  <c r="A5" i="126"/>
  <c r="A4" i="126"/>
  <c r="BC54" i="127" l="1"/>
  <c r="BD54" i="127" s="1"/>
  <c r="BC94" i="127"/>
  <c r="BD94" i="127" s="1"/>
  <c r="BC118" i="127"/>
  <c r="BD118" i="127" s="1"/>
  <c r="BC31" i="127"/>
  <c r="BD31" i="127" s="1"/>
  <c r="BC112" i="127"/>
  <c r="BD112" i="127" s="1"/>
  <c r="BC46" i="127"/>
  <c r="BD46" i="127" s="1"/>
  <c r="BC78" i="127"/>
  <c r="BD78" i="127" s="1"/>
  <c r="BC110" i="127"/>
  <c r="BD110" i="127" s="1"/>
  <c r="BC39" i="127"/>
  <c r="BD39" i="127" s="1"/>
  <c r="BC63" i="127"/>
  <c r="BD63" i="127" s="1"/>
  <c r="BC95" i="127"/>
  <c r="BD95" i="127" s="1"/>
  <c r="BC119" i="127"/>
  <c r="BD119" i="127" s="1"/>
  <c r="BC24" i="127"/>
  <c r="BD24" i="127" s="1"/>
  <c r="BC40" i="127"/>
  <c r="BD40" i="127" s="1"/>
  <c r="BC72" i="127"/>
  <c r="BD72" i="127" s="1"/>
  <c r="BC96" i="127"/>
  <c r="BD96" i="127" s="1"/>
  <c r="BC120" i="127"/>
  <c r="BD120" i="127" s="1"/>
  <c r="BC128" i="127"/>
  <c r="BD128" i="127" s="1"/>
  <c r="BC17" i="127"/>
  <c r="BD17" i="127" s="1"/>
  <c r="BC41" i="127"/>
  <c r="BD41" i="127" s="1"/>
  <c r="BC73" i="127"/>
  <c r="BD73" i="127" s="1"/>
  <c r="BC97" i="127"/>
  <c r="BD97" i="127" s="1"/>
  <c r="BC121" i="127"/>
  <c r="BD121" i="127" s="1"/>
  <c r="BC18" i="127"/>
  <c r="BD18" i="127" s="1"/>
  <c r="BC26" i="127"/>
  <c r="BD26" i="127" s="1"/>
  <c r="BC34" i="127"/>
  <c r="BD34" i="127" s="1"/>
  <c r="BC42" i="127"/>
  <c r="BD42" i="127" s="1"/>
  <c r="BC50" i="127"/>
  <c r="BD50" i="127" s="1"/>
  <c r="BC58" i="127"/>
  <c r="BD58" i="127" s="1"/>
  <c r="BC66" i="127"/>
  <c r="BD66" i="127" s="1"/>
  <c r="BC74" i="127"/>
  <c r="BD74" i="127" s="1"/>
  <c r="BC82" i="127"/>
  <c r="BD82" i="127" s="1"/>
  <c r="BC90" i="127"/>
  <c r="BD90" i="127" s="1"/>
  <c r="BC98" i="127"/>
  <c r="BD98" i="127" s="1"/>
  <c r="BC106" i="127"/>
  <c r="BD106" i="127" s="1"/>
  <c r="BC114" i="127"/>
  <c r="BD114" i="127" s="1"/>
  <c r="BC122" i="127"/>
  <c r="BD122" i="127" s="1"/>
  <c r="BC130" i="127"/>
  <c r="BD130" i="127" s="1"/>
  <c r="BC30" i="127"/>
  <c r="BD30" i="127" s="1"/>
  <c r="BC70" i="127"/>
  <c r="BD70" i="127" s="1"/>
  <c r="BC23" i="127"/>
  <c r="BD23" i="127" s="1"/>
  <c r="BC55" i="127"/>
  <c r="BD55" i="127" s="1"/>
  <c r="BC87" i="127"/>
  <c r="BD87" i="127" s="1"/>
  <c r="BC103" i="127"/>
  <c r="BD103" i="127" s="1"/>
  <c r="BC127" i="127"/>
  <c r="BD127" i="127" s="1"/>
  <c r="BC56" i="127"/>
  <c r="BD56" i="127" s="1"/>
  <c r="BC80" i="127"/>
  <c r="BD80" i="127" s="1"/>
  <c r="BC104" i="127"/>
  <c r="BD104" i="127" s="1"/>
  <c r="BC33" i="127"/>
  <c r="BD33" i="127" s="1"/>
  <c r="BC57" i="127"/>
  <c r="BD57" i="127" s="1"/>
  <c r="BC89" i="127"/>
  <c r="BD89" i="127" s="1"/>
  <c r="BC113" i="127"/>
  <c r="BD113" i="127" s="1"/>
  <c r="BC19" i="127"/>
  <c r="BD19" i="127" s="1"/>
  <c r="BC27" i="127"/>
  <c r="BD27" i="127" s="1"/>
  <c r="BC35" i="127"/>
  <c r="BD35" i="127" s="1"/>
  <c r="BC43" i="127"/>
  <c r="BD43" i="127" s="1"/>
  <c r="BC51" i="127"/>
  <c r="BD51" i="127" s="1"/>
  <c r="BC59" i="127"/>
  <c r="BD59" i="127" s="1"/>
  <c r="BC67" i="127"/>
  <c r="BD67" i="127" s="1"/>
  <c r="BC75" i="127"/>
  <c r="BD75" i="127" s="1"/>
  <c r="BC83" i="127"/>
  <c r="BD83" i="127" s="1"/>
  <c r="BC91" i="127"/>
  <c r="BD91" i="127" s="1"/>
  <c r="BC99" i="127"/>
  <c r="BD99" i="127" s="1"/>
  <c r="BC107" i="127"/>
  <c r="BD107" i="127" s="1"/>
  <c r="BC115" i="127"/>
  <c r="BD115" i="127" s="1"/>
  <c r="BC123" i="127"/>
  <c r="BD123" i="127" s="1"/>
  <c r="BC131" i="127"/>
  <c r="BD131" i="127" s="1"/>
  <c r="BC38" i="127"/>
  <c r="BD38" i="127" s="1"/>
  <c r="BC86" i="127"/>
  <c r="BD86" i="127" s="1"/>
  <c r="BC71" i="127"/>
  <c r="BD71" i="127" s="1"/>
  <c r="BC48" i="127"/>
  <c r="BD48" i="127" s="1"/>
  <c r="BC65" i="127"/>
  <c r="BD65" i="127" s="1"/>
  <c r="BC20" i="127"/>
  <c r="BD20" i="127" s="1"/>
  <c r="BC28" i="127"/>
  <c r="BD28" i="127" s="1"/>
  <c r="BC36" i="127"/>
  <c r="BD36" i="127" s="1"/>
  <c r="BC44" i="127"/>
  <c r="BD44" i="127" s="1"/>
  <c r="BC52" i="127"/>
  <c r="BD52" i="127" s="1"/>
  <c r="BC60" i="127"/>
  <c r="BD60" i="127" s="1"/>
  <c r="BC68" i="127"/>
  <c r="BD68" i="127" s="1"/>
  <c r="BC76" i="127"/>
  <c r="BD76" i="127" s="1"/>
  <c r="BC84" i="127"/>
  <c r="BD84" i="127" s="1"/>
  <c r="BC92" i="127"/>
  <c r="BD92" i="127" s="1"/>
  <c r="BC100" i="127"/>
  <c r="BD100" i="127" s="1"/>
  <c r="BC108" i="127"/>
  <c r="BD108" i="127" s="1"/>
  <c r="BC116" i="127"/>
  <c r="BD116" i="127" s="1"/>
  <c r="BC124" i="127"/>
  <c r="BD124" i="127" s="1"/>
  <c r="BC132" i="127"/>
  <c r="BD132" i="127" s="1"/>
  <c r="BC22" i="127"/>
  <c r="BD22" i="127" s="1"/>
  <c r="BC62" i="127"/>
  <c r="BD62" i="127" s="1"/>
  <c r="BC102" i="127"/>
  <c r="BD102" i="127" s="1"/>
  <c r="BC126" i="127"/>
  <c r="BD126" i="127" s="1"/>
  <c r="BC15" i="127"/>
  <c r="BC47" i="127"/>
  <c r="BD47" i="127" s="1"/>
  <c r="BC79" i="127"/>
  <c r="BD79" i="127" s="1"/>
  <c r="BC111" i="127"/>
  <c r="BD111" i="127" s="1"/>
  <c r="BC16" i="127"/>
  <c r="BD16" i="127" s="1"/>
  <c r="BC32" i="127"/>
  <c r="BD32" i="127" s="1"/>
  <c r="BC64" i="127"/>
  <c r="BD64" i="127" s="1"/>
  <c r="BC88" i="127"/>
  <c r="BD88" i="127" s="1"/>
  <c r="BC25" i="127"/>
  <c r="BD25" i="127" s="1"/>
  <c r="BC49" i="127"/>
  <c r="BD49" i="127" s="1"/>
  <c r="BC81" i="127"/>
  <c r="BD81" i="127" s="1"/>
  <c r="BC105" i="127"/>
  <c r="BD105" i="127" s="1"/>
  <c r="BC129" i="127"/>
  <c r="BD129" i="127" s="1"/>
  <c r="BC21" i="127"/>
  <c r="BD21" i="127" s="1"/>
  <c r="BC29" i="127"/>
  <c r="BD29" i="127" s="1"/>
  <c r="BC37" i="127"/>
  <c r="BD37" i="127" s="1"/>
  <c r="BC45" i="127"/>
  <c r="BD45" i="127" s="1"/>
  <c r="BC53" i="127"/>
  <c r="BD53" i="127" s="1"/>
  <c r="BC61" i="127"/>
  <c r="BD61" i="127" s="1"/>
  <c r="BC69" i="127"/>
  <c r="BD69" i="127" s="1"/>
  <c r="BC77" i="127"/>
  <c r="BD77" i="127" s="1"/>
  <c r="BC85" i="127"/>
  <c r="BD85" i="127" s="1"/>
  <c r="BC93" i="127"/>
  <c r="BD93" i="127" s="1"/>
  <c r="BC101" i="127"/>
  <c r="BD101" i="127" s="1"/>
  <c r="BC109" i="127"/>
  <c r="BD109" i="127" s="1"/>
  <c r="BC117" i="127"/>
  <c r="BD117" i="127" s="1"/>
  <c r="BC125" i="127"/>
  <c r="BD125" i="127" s="1"/>
  <c r="BA133" i="127"/>
  <c r="BC133" i="127" s="1"/>
  <c r="BC134" i="127" l="1"/>
  <c r="BD134" i="127" s="1"/>
  <c r="BD15" i="127"/>
  <c r="BH9" i="119" l="1"/>
  <c r="BK9" i="119"/>
  <c r="BL9" i="119"/>
  <c r="BM9" i="119"/>
  <c r="BO9" i="119"/>
  <c r="BP9" i="119"/>
  <c r="BN9" i="119" l="1"/>
  <c r="BJ9" i="119"/>
  <c r="BC135" i="126"/>
  <c r="BI9" i="119"/>
  <c r="CB9" i="119" l="1"/>
  <c r="CA9" i="119"/>
  <c r="BA133" i="124" l="1"/>
  <c r="BC133" i="124" s="1"/>
  <c r="BC134" i="124" s="1"/>
  <c r="AZ133" i="124"/>
  <c r="AV133" i="124"/>
  <c r="AU133" i="124"/>
  <c r="AT133" i="124"/>
  <c r="AS133" i="124"/>
  <c r="AR133" i="124"/>
  <c r="AQ133" i="124"/>
  <c r="AP133" i="124"/>
  <c r="AO133" i="124"/>
  <c r="AN133" i="124"/>
  <c r="AM133" i="124"/>
  <c r="AL133" i="124"/>
  <c r="AK133" i="124"/>
  <c r="AJ133" i="124"/>
  <c r="AI133" i="124"/>
  <c r="AH133" i="124"/>
  <c r="AG133" i="124"/>
  <c r="AF133" i="124"/>
  <c r="AE133" i="124"/>
  <c r="AD133" i="124"/>
  <c r="AC133" i="124"/>
  <c r="AB133" i="124"/>
  <c r="AA133" i="124"/>
  <c r="Z133" i="124"/>
  <c r="Y133" i="124"/>
  <c r="X133" i="124"/>
  <c r="W133" i="124"/>
  <c r="V133" i="124"/>
  <c r="U133" i="124"/>
  <c r="T133" i="124"/>
  <c r="S133" i="124"/>
  <c r="R133" i="124"/>
  <c r="Q133" i="124"/>
  <c r="P133" i="124"/>
  <c r="O133" i="124"/>
  <c r="N133" i="124"/>
  <c r="M133" i="124"/>
  <c r="L133" i="124"/>
  <c r="K133" i="124"/>
  <c r="J133" i="124"/>
  <c r="I133" i="124"/>
  <c r="H133" i="124"/>
  <c r="G133" i="124"/>
  <c r="F133" i="124"/>
  <c r="E133" i="124"/>
  <c r="A5" i="124"/>
  <c r="A4" i="124"/>
  <c r="CJ9" i="119" l="1"/>
  <c r="E4" i="119"/>
  <c r="A5" i="115" l="1"/>
  <c r="A4" i="115"/>
  <c r="A4" i="109"/>
  <c r="A3" i="109"/>
  <c r="A5" i="122"/>
  <c r="A4" i="122"/>
  <c r="A5" i="121"/>
  <c r="A4" i="121"/>
  <c r="A4" i="103"/>
  <c r="E3" i="119"/>
  <c r="AV133" i="122" l="1"/>
  <c r="AU133" i="122"/>
  <c r="AT133" i="122"/>
  <c r="AS133" i="122"/>
  <c r="AR133" i="122"/>
  <c r="AQ133" i="122"/>
  <c r="AP133" i="122"/>
  <c r="AO133" i="122"/>
  <c r="AN133" i="122"/>
  <c r="AM133" i="122"/>
  <c r="AL133" i="122"/>
  <c r="AK133" i="122"/>
  <c r="AJ133" i="122"/>
  <c r="AI133" i="122"/>
  <c r="AH133" i="122"/>
  <c r="AG133" i="122"/>
  <c r="AF133" i="122"/>
  <c r="AE133" i="122"/>
  <c r="AD133" i="122"/>
  <c r="AC133" i="122"/>
  <c r="AB133" i="122"/>
  <c r="AA133" i="122"/>
  <c r="Z133" i="122"/>
  <c r="Y133" i="122"/>
  <c r="X133" i="122"/>
  <c r="W133" i="122"/>
  <c r="V133" i="122"/>
  <c r="U133" i="122"/>
  <c r="T133" i="122"/>
  <c r="S133" i="122"/>
  <c r="R133" i="122"/>
  <c r="Q133" i="122"/>
  <c r="P133" i="122"/>
  <c r="O133" i="122"/>
  <c r="N133" i="122"/>
  <c r="M133" i="122"/>
  <c r="L133" i="122"/>
  <c r="K133" i="122"/>
  <c r="J133" i="122"/>
  <c r="I133" i="122"/>
  <c r="H133" i="122"/>
  <c r="G133" i="122"/>
  <c r="BA132" i="122"/>
  <c r="BC132" i="122" s="1"/>
  <c r="BA131" i="122"/>
  <c r="BC131" i="122" s="1"/>
  <c r="BA130" i="122"/>
  <c r="BC130" i="122" s="1"/>
  <c r="BA129" i="122"/>
  <c r="BC129" i="122" s="1"/>
  <c r="BA128" i="122"/>
  <c r="BC128" i="122" s="1"/>
  <c r="BA127" i="122"/>
  <c r="BC127" i="122" s="1"/>
  <c r="BA126" i="122"/>
  <c r="BC126" i="122" s="1"/>
  <c r="BA125" i="122"/>
  <c r="BC125" i="122" s="1"/>
  <c r="BA124" i="122"/>
  <c r="BC124" i="122" s="1"/>
  <c r="BA123" i="122"/>
  <c r="BC123" i="122" s="1"/>
  <c r="BA122" i="122"/>
  <c r="BC122" i="122" s="1"/>
  <c r="BA121" i="122"/>
  <c r="BC121" i="122" s="1"/>
  <c r="BA120" i="122"/>
  <c r="BC120" i="122" s="1"/>
  <c r="BA119" i="122"/>
  <c r="BC119" i="122" s="1"/>
  <c r="BA118" i="122"/>
  <c r="BC118" i="122" s="1"/>
  <c r="BA117" i="122"/>
  <c r="BC117" i="122" s="1"/>
  <c r="BA116" i="122"/>
  <c r="BC116" i="122" s="1"/>
  <c r="BA115" i="122"/>
  <c r="BC115" i="122" s="1"/>
  <c r="BA114" i="122"/>
  <c r="BC114" i="122" s="1"/>
  <c r="BA113" i="122"/>
  <c r="BC113" i="122" s="1"/>
  <c r="BA112" i="122"/>
  <c r="BC112" i="122" s="1"/>
  <c r="BA111" i="122"/>
  <c r="BC111" i="122" s="1"/>
  <c r="BA110" i="122"/>
  <c r="BC110" i="122" s="1"/>
  <c r="BA109" i="122"/>
  <c r="BC109" i="122" s="1"/>
  <c r="BA108" i="122"/>
  <c r="BC108" i="122" s="1"/>
  <c r="BA107" i="122"/>
  <c r="BC107" i="122" s="1"/>
  <c r="BA106" i="122"/>
  <c r="BC106" i="122" s="1"/>
  <c r="BA105" i="122"/>
  <c r="BC105" i="122" s="1"/>
  <c r="BA104" i="122"/>
  <c r="BC104" i="122" s="1"/>
  <c r="BA103" i="122"/>
  <c r="BC103" i="122" s="1"/>
  <c r="BA102" i="122"/>
  <c r="BC102" i="122" s="1"/>
  <c r="BA101" i="122"/>
  <c r="BC101" i="122" s="1"/>
  <c r="BA100" i="122"/>
  <c r="BC100" i="122" s="1"/>
  <c r="BA99" i="122"/>
  <c r="BC99" i="122" s="1"/>
  <c r="BA98" i="122"/>
  <c r="BC98" i="122" s="1"/>
  <c r="BA97" i="122"/>
  <c r="BC97" i="122" s="1"/>
  <c r="BA96" i="122"/>
  <c r="BC96" i="122" s="1"/>
  <c r="BA95" i="122"/>
  <c r="BC95" i="122" s="1"/>
  <c r="BA94" i="122"/>
  <c r="BC94" i="122" s="1"/>
  <c r="BA93" i="122"/>
  <c r="BC93" i="122" s="1"/>
  <c r="BA92" i="122"/>
  <c r="BC92" i="122" s="1"/>
  <c r="BA91" i="122"/>
  <c r="BC91" i="122" s="1"/>
  <c r="BA90" i="122"/>
  <c r="BC90" i="122" s="1"/>
  <c r="BA89" i="122"/>
  <c r="BC89" i="122" s="1"/>
  <c r="BA88" i="122"/>
  <c r="BC88" i="122" s="1"/>
  <c r="BA87" i="122"/>
  <c r="BC87" i="122" s="1"/>
  <c r="BA86" i="122"/>
  <c r="BC86" i="122" s="1"/>
  <c r="BA85" i="122"/>
  <c r="BC85" i="122" s="1"/>
  <c r="BA84" i="122"/>
  <c r="BC84" i="122" s="1"/>
  <c r="BA83" i="122"/>
  <c r="BC83" i="122" s="1"/>
  <c r="BA82" i="122"/>
  <c r="BC82" i="122" s="1"/>
  <c r="BA81" i="122"/>
  <c r="BC81" i="122" s="1"/>
  <c r="BA80" i="122"/>
  <c r="BC80" i="122" s="1"/>
  <c r="BA79" i="122"/>
  <c r="BC79" i="122" s="1"/>
  <c r="BA78" i="122"/>
  <c r="BC78" i="122" s="1"/>
  <c r="BA77" i="122"/>
  <c r="BC77" i="122" s="1"/>
  <c r="BA76" i="122"/>
  <c r="BC76" i="122" s="1"/>
  <c r="BA75" i="122"/>
  <c r="BC75" i="122" s="1"/>
  <c r="BA74" i="122"/>
  <c r="BC74" i="122" s="1"/>
  <c r="BA73" i="122"/>
  <c r="BC73" i="122" s="1"/>
  <c r="BA72" i="122"/>
  <c r="BC72" i="122" s="1"/>
  <c r="BA71" i="122"/>
  <c r="BC71" i="122" s="1"/>
  <c r="BA70" i="122"/>
  <c r="BC70" i="122" s="1"/>
  <c r="BA69" i="122"/>
  <c r="BC69" i="122" s="1"/>
  <c r="BA68" i="122"/>
  <c r="BC68" i="122" s="1"/>
  <c r="BA67" i="122"/>
  <c r="BC67" i="122" s="1"/>
  <c r="BA66" i="122"/>
  <c r="BC66" i="122" s="1"/>
  <c r="BA65" i="122"/>
  <c r="BC65" i="122" s="1"/>
  <c r="BA64" i="122"/>
  <c r="BC64" i="122" s="1"/>
  <c r="BA63" i="122"/>
  <c r="BC63" i="122" s="1"/>
  <c r="BA62" i="122"/>
  <c r="BC62" i="122" s="1"/>
  <c r="BA61" i="122"/>
  <c r="BC61" i="122" s="1"/>
  <c r="BA60" i="122"/>
  <c r="BC60" i="122" s="1"/>
  <c r="BA59" i="122"/>
  <c r="BC59" i="122" s="1"/>
  <c r="BA58" i="122"/>
  <c r="BC58" i="122" s="1"/>
  <c r="BA57" i="122"/>
  <c r="BC57" i="122" s="1"/>
  <c r="BA56" i="122"/>
  <c r="BC56" i="122" s="1"/>
  <c r="BA55" i="122"/>
  <c r="BC55" i="122" s="1"/>
  <c r="BA54" i="122"/>
  <c r="BC54" i="122" s="1"/>
  <c r="BA53" i="122"/>
  <c r="BC53" i="122" s="1"/>
  <c r="BA52" i="122"/>
  <c r="BC52" i="122" s="1"/>
  <c r="BA51" i="122"/>
  <c r="BC51" i="122" s="1"/>
  <c r="BA50" i="122"/>
  <c r="BC50" i="122" s="1"/>
  <c r="BA49" i="122"/>
  <c r="BC49" i="122" s="1"/>
  <c r="BA48" i="122"/>
  <c r="BC48" i="122" s="1"/>
  <c r="BA47" i="122"/>
  <c r="BC47" i="122" s="1"/>
  <c r="BA46" i="122"/>
  <c r="BC46" i="122" s="1"/>
  <c r="BA45" i="122"/>
  <c r="BC45" i="122" s="1"/>
  <c r="BA44" i="122"/>
  <c r="BC44" i="122" s="1"/>
  <c r="BA43" i="122"/>
  <c r="BC43" i="122" s="1"/>
  <c r="BA42" i="122"/>
  <c r="BC42" i="122" s="1"/>
  <c r="BA41" i="122"/>
  <c r="BC41" i="122" s="1"/>
  <c r="BA40" i="122"/>
  <c r="BC40" i="122" s="1"/>
  <c r="BA39" i="122"/>
  <c r="BC39" i="122" s="1"/>
  <c r="BA38" i="122"/>
  <c r="BC38" i="122" s="1"/>
  <c r="BA37" i="122"/>
  <c r="BC37" i="122" s="1"/>
  <c r="BA36" i="122"/>
  <c r="BC36" i="122" s="1"/>
  <c r="BA35" i="122"/>
  <c r="BC35" i="122" s="1"/>
  <c r="BA34" i="122"/>
  <c r="BC34" i="122" s="1"/>
  <c r="BA33" i="122"/>
  <c r="BC33" i="122" s="1"/>
  <c r="BA32" i="122"/>
  <c r="BC32" i="122" s="1"/>
  <c r="BA31" i="122"/>
  <c r="BC31" i="122" s="1"/>
  <c r="BA30" i="122"/>
  <c r="BC30" i="122" s="1"/>
  <c r="BA29" i="122"/>
  <c r="BC29" i="122" s="1"/>
  <c r="BA28" i="122"/>
  <c r="BC28" i="122" s="1"/>
  <c r="BA27" i="122"/>
  <c r="BC27" i="122" s="1"/>
  <c r="BA26" i="122"/>
  <c r="BC26" i="122" s="1"/>
  <c r="BA25" i="122"/>
  <c r="BC25" i="122" s="1"/>
  <c r="BA24" i="122"/>
  <c r="BC24" i="122" s="1"/>
  <c r="BA23" i="122"/>
  <c r="BC23" i="122" s="1"/>
  <c r="BA22" i="122"/>
  <c r="BC22" i="122" s="1"/>
  <c r="BA21" i="122"/>
  <c r="BC21" i="122" s="1"/>
  <c r="BA20" i="122"/>
  <c r="BC20" i="122" s="1"/>
  <c r="BA19" i="122"/>
  <c r="BC19" i="122" s="1"/>
  <c r="BA18" i="122"/>
  <c r="BC18" i="122" s="1"/>
  <c r="BA17" i="122"/>
  <c r="BC17" i="122" s="1"/>
  <c r="BA16" i="122"/>
  <c r="BC16" i="122" s="1"/>
  <c r="BA15" i="122"/>
  <c r="BC15" i="122" s="1"/>
  <c r="BA14" i="122"/>
  <c r="BC14" i="122" s="1"/>
  <c r="F10" i="115"/>
  <c r="D10" i="115"/>
  <c r="E10" i="115"/>
  <c r="E190" i="103"/>
  <c r="BX9" i="119"/>
  <c r="BE190" i="109"/>
  <c r="BA14" i="121"/>
  <c r="BC14" i="121" s="1"/>
  <c r="BA15" i="121"/>
  <c r="BA16" i="121"/>
  <c r="BC16" i="121" s="1"/>
  <c r="BA17" i="121"/>
  <c r="BC17" i="121" s="1"/>
  <c r="BA18" i="121"/>
  <c r="BC18" i="121" s="1"/>
  <c r="BA19" i="121"/>
  <c r="BC19" i="121" s="1"/>
  <c r="BA20" i="121"/>
  <c r="BC20" i="121" s="1"/>
  <c r="BA21" i="121"/>
  <c r="BC21" i="121" s="1"/>
  <c r="BA22" i="121"/>
  <c r="BC22" i="121" s="1"/>
  <c r="BA23" i="121"/>
  <c r="BC23" i="121" s="1"/>
  <c r="BA24" i="121"/>
  <c r="BC24" i="121" s="1"/>
  <c r="BA25" i="121"/>
  <c r="BC25" i="121" s="1"/>
  <c r="BA26" i="121"/>
  <c r="BC26" i="121" s="1"/>
  <c r="BA27" i="121"/>
  <c r="BC27" i="121" s="1"/>
  <c r="BA28" i="121"/>
  <c r="BC28" i="121" s="1"/>
  <c r="BA29" i="121"/>
  <c r="BC29" i="121" s="1"/>
  <c r="BA30" i="121"/>
  <c r="BC30" i="121" s="1"/>
  <c r="BA31" i="121"/>
  <c r="BC31" i="121" s="1"/>
  <c r="BA32" i="121"/>
  <c r="BC32" i="121" s="1"/>
  <c r="BA33" i="121"/>
  <c r="BC33" i="121" s="1"/>
  <c r="BA34" i="121"/>
  <c r="BC34" i="121" s="1"/>
  <c r="BA35" i="121"/>
  <c r="BC35" i="121" s="1"/>
  <c r="BA36" i="121"/>
  <c r="BC36" i="121" s="1"/>
  <c r="BA37" i="121"/>
  <c r="BC37" i="121" s="1"/>
  <c r="BA38" i="121"/>
  <c r="BC38" i="121" s="1"/>
  <c r="BA39" i="121"/>
  <c r="BC39" i="121" s="1"/>
  <c r="BA40" i="121"/>
  <c r="BC40" i="121" s="1"/>
  <c r="BA41" i="121"/>
  <c r="BC41" i="121" s="1"/>
  <c r="BA42" i="121"/>
  <c r="BC42" i="121" s="1"/>
  <c r="BA43" i="121"/>
  <c r="BC43" i="121" s="1"/>
  <c r="BA44" i="121"/>
  <c r="BC44" i="121" s="1"/>
  <c r="BA45" i="121"/>
  <c r="BC45" i="121" s="1"/>
  <c r="BA46" i="121"/>
  <c r="BC46" i="121" s="1"/>
  <c r="BA47" i="121"/>
  <c r="BC47" i="121" s="1"/>
  <c r="BA48" i="121"/>
  <c r="BC48" i="121" s="1"/>
  <c r="BA49" i="121"/>
  <c r="BC49" i="121" s="1"/>
  <c r="BA50" i="121"/>
  <c r="BC50" i="121" s="1"/>
  <c r="BA51" i="121"/>
  <c r="BC51" i="121" s="1"/>
  <c r="BA52" i="121"/>
  <c r="BC52" i="121" s="1"/>
  <c r="BA53" i="121"/>
  <c r="BC53" i="121" s="1"/>
  <c r="BA54" i="121"/>
  <c r="BC54" i="121" s="1"/>
  <c r="BA55" i="121"/>
  <c r="BC55" i="121" s="1"/>
  <c r="BA56" i="121"/>
  <c r="BC56" i="121" s="1"/>
  <c r="BA57" i="121"/>
  <c r="BC57" i="121" s="1"/>
  <c r="BA58" i="121"/>
  <c r="BC58" i="121" s="1"/>
  <c r="BA59" i="121"/>
  <c r="BC59" i="121" s="1"/>
  <c r="BA60" i="121"/>
  <c r="BC60" i="121" s="1"/>
  <c r="BA61" i="121"/>
  <c r="BC61" i="121" s="1"/>
  <c r="BA62" i="121"/>
  <c r="BC62" i="121" s="1"/>
  <c r="BA63" i="121"/>
  <c r="BC63" i="121" s="1"/>
  <c r="BA64" i="121"/>
  <c r="BC64" i="121" s="1"/>
  <c r="BA65" i="121"/>
  <c r="BC65" i="121" s="1"/>
  <c r="BA66" i="121"/>
  <c r="BC66" i="121" s="1"/>
  <c r="BA67" i="121"/>
  <c r="BC67" i="121" s="1"/>
  <c r="BA68" i="121"/>
  <c r="BC68" i="121" s="1"/>
  <c r="BA69" i="121"/>
  <c r="BC69" i="121" s="1"/>
  <c r="BA70" i="121"/>
  <c r="BC70" i="121" s="1"/>
  <c r="BA71" i="121"/>
  <c r="BC71" i="121" s="1"/>
  <c r="BA72" i="121"/>
  <c r="BC72" i="121" s="1"/>
  <c r="BA73" i="121"/>
  <c r="BC73" i="121" s="1"/>
  <c r="BA74" i="121"/>
  <c r="BC74" i="121" s="1"/>
  <c r="BA75" i="121"/>
  <c r="BC75" i="121" s="1"/>
  <c r="BA76" i="121"/>
  <c r="BC76" i="121" s="1"/>
  <c r="BA77" i="121"/>
  <c r="BC77" i="121" s="1"/>
  <c r="BA78" i="121"/>
  <c r="BC78" i="121" s="1"/>
  <c r="BA79" i="121"/>
  <c r="BC79" i="121" s="1"/>
  <c r="BA80" i="121"/>
  <c r="BC80" i="121" s="1"/>
  <c r="BA81" i="121"/>
  <c r="BC81" i="121" s="1"/>
  <c r="BA82" i="121"/>
  <c r="BC82" i="121" s="1"/>
  <c r="BA83" i="121"/>
  <c r="BC83" i="121" s="1"/>
  <c r="BA84" i="121"/>
  <c r="BC84" i="121" s="1"/>
  <c r="BA85" i="121"/>
  <c r="BC85" i="121" s="1"/>
  <c r="BA86" i="121"/>
  <c r="BC86" i="121" s="1"/>
  <c r="BA87" i="121"/>
  <c r="BC87" i="121" s="1"/>
  <c r="BA88" i="121"/>
  <c r="BC88" i="121" s="1"/>
  <c r="BA89" i="121"/>
  <c r="BC89" i="121" s="1"/>
  <c r="BA90" i="121"/>
  <c r="BC90" i="121" s="1"/>
  <c r="BA91" i="121"/>
  <c r="BC91" i="121" s="1"/>
  <c r="BA92" i="121"/>
  <c r="BC92" i="121" s="1"/>
  <c r="BA93" i="121"/>
  <c r="BC93" i="121" s="1"/>
  <c r="BA94" i="121"/>
  <c r="BC94" i="121" s="1"/>
  <c r="BA95" i="121"/>
  <c r="BC95" i="121" s="1"/>
  <c r="BA96" i="121"/>
  <c r="BC96" i="121" s="1"/>
  <c r="BA97" i="121"/>
  <c r="BC97" i="121" s="1"/>
  <c r="BA98" i="121"/>
  <c r="BC98" i="121" s="1"/>
  <c r="BA99" i="121"/>
  <c r="BC99" i="121" s="1"/>
  <c r="BA100" i="121"/>
  <c r="BC100" i="121" s="1"/>
  <c r="BA101" i="121"/>
  <c r="BC101" i="121" s="1"/>
  <c r="BA102" i="121"/>
  <c r="BC102" i="121" s="1"/>
  <c r="BA103" i="121"/>
  <c r="BC103" i="121" s="1"/>
  <c r="BA104" i="121"/>
  <c r="BC104" i="121" s="1"/>
  <c r="BA105" i="121"/>
  <c r="BC105" i="121" s="1"/>
  <c r="BA106" i="121"/>
  <c r="BC106" i="121" s="1"/>
  <c r="BA107" i="121"/>
  <c r="BC107" i="121" s="1"/>
  <c r="BA108" i="121"/>
  <c r="BC108" i="121" s="1"/>
  <c r="BA109" i="121"/>
  <c r="BC109" i="121" s="1"/>
  <c r="BA110" i="121"/>
  <c r="BC110" i="121" s="1"/>
  <c r="BA111" i="121"/>
  <c r="BC111" i="121" s="1"/>
  <c r="BA112" i="121"/>
  <c r="BC112" i="121" s="1"/>
  <c r="BA113" i="121"/>
  <c r="BC113" i="121" s="1"/>
  <c r="BA114" i="121"/>
  <c r="BC114" i="121" s="1"/>
  <c r="BA115" i="121"/>
  <c r="BC115" i="121" s="1"/>
  <c r="BA116" i="121"/>
  <c r="BC116" i="121" s="1"/>
  <c r="BA117" i="121"/>
  <c r="BC117" i="121" s="1"/>
  <c r="BA118" i="121"/>
  <c r="BC118" i="121" s="1"/>
  <c r="BA119" i="121"/>
  <c r="BC119" i="121" s="1"/>
  <c r="BA120" i="121"/>
  <c r="BC120" i="121" s="1"/>
  <c r="BA121" i="121"/>
  <c r="BC121" i="121" s="1"/>
  <c r="BA122" i="121"/>
  <c r="BC122" i="121" s="1"/>
  <c r="BA123" i="121"/>
  <c r="BC123" i="121" s="1"/>
  <c r="BA124" i="121"/>
  <c r="BC124" i="121" s="1"/>
  <c r="BA125" i="121"/>
  <c r="BC125" i="121" s="1"/>
  <c r="BA126" i="121"/>
  <c r="BC126" i="121" s="1"/>
  <c r="BA127" i="121"/>
  <c r="BC127" i="121" s="1"/>
  <c r="BA128" i="121"/>
  <c r="BC128" i="121" s="1"/>
  <c r="BA129" i="121"/>
  <c r="BC129" i="121" s="1"/>
  <c r="BA130" i="121"/>
  <c r="BC130" i="121" s="1"/>
  <c r="BA131" i="121"/>
  <c r="BC131" i="121" s="1"/>
  <c r="BA132" i="121"/>
  <c r="BC132" i="121" s="1"/>
  <c r="BA14" i="103"/>
  <c r="BA15" i="103"/>
  <c r="BA16" i="103"/>
  <c r="BA17" i="103"/>
  <c r="BA18" i="103"/>
  <c r="BA19" i="103"/>
  <c r="BA20" i="103"/>
  <c r="BA21" i="103"/>
  <c r="BA22" i="103"/>
  <c r="BA23" i="103"/>
  <c r="BA24" i="103"/>
  <c r="BA25" i="103"/>
  <c r="BA26" i="103"/>
  <c r="BA27" i="103"/>
  <c r="BA28" i="103"/>
  <c r="BA29" i="103"/>
  <c r="BA30" i="103"/>
  <c r="BA31" i="103"/>
  <c r="BA32" i="103"/>
  <c r="BA33" i="103"/>
  <c r="BA34" i="103"/>
  <c r="BA35" i="103"/>
  <c r="BA36" i="103"/>
  <c r="BA37" i="103"/>
  <c r="BA38" i="103"/>
  <c r="BA39" i="103"/>
  <c r="BA40" i="103"/>
  <c r="BA41" i="103"/>
  <c r="BA42" i="103"/>
  <c r="BA43" i="103"/>
  <c r="BA44" i="103"/>
  <c r="BA45" i="103"/>
  <c r="BA46" i="103"/>
  <c r="BA47" i="103"/>
  <c r="BA48" i="103"/>
  <c r="BA49" i="103"/>
  <c r="BA50" i="103"/>
  <c r="BA51" i="103"/>
  <c r="BA52" i="103"/>
  <c r="BA53" i="103"/>
  <c r="BA54" i="103"/>
  <c r="BA55" i="103"/>
  <c r="BA56" i="103"/>
  <c r="BA57" i="103"/>
  <c r="BA58" i="103"/>
  <c r="BA59" i="103"/>
  <c r="BA60" i="103"/>
  <c r="BA61" i="103"/>
  <c r="BA62" i="103"/>
  <c r="BA63" i="103"/>
  <c r="BA64" i="103"/>
  <c r="BA65" i="103"/>
  <c r="BA66" i="103"/>
  <c r="BA67" i="103"/>
  <c r="BA68" i="103"/>
  <c r="BA69" i="103"/>
  <c r="BA70" i="103"/>
  <c r="BA71" i="103"/>
  <c r="BA72" i="103"/>
  <c r="BA73" i="103"/>
  <c r="BA74" i="103"/>
  <c r="BA75" i="103"/>
  <c r="BA76" i="103"/>
  <c r="BA77" i="103"/>
  <c r="BA78" i="103"/>
  <c r="BA79" i="103"/>
  <c r="BA80" i="103"/>
  <c r="BA81" i="103"/>
  <c r="BA82" i="103"/>
  <c r="BA83" i="103"/>
  <c r="BA84" i="103"/>
  <c r="BA85" i="103"/>
  <c r="BA86" i="103"/>
  <c r="BA87" i="103"/>
  <c r="BA88" i="103"/>
  <c r="BA89" i="103"/>
  <c r="BA90" i="103"/>
  <c r="BA91" i="103"/>
  <c r="BA92" i="103"/>
  <c r="BA93" i="103"/>
  <c r="BA94" i="103"/>
  <c r="BA95" i="103"/>
  <c r="BA96" i="103"/>
  <c r="BA97" i="103"/>
  <c r="BA98" i="103"/>
  <c r="BA99" i="103"/>
  <c r="BA100" i="103"/>
  <c r="BA101" i="103"/>
  <c r="BA102" i="103"/>
  <c r="BA103" i="103"/>
  <c r="BA104" i="103"/>
  <c r="BA105" i="103"/>
  <c r="BA106" i="103"/>
  <c r="BA107" i="103"/>
  <c r="BA108" i="103"/>
  <c r="BA109" i="103"/>
  <c r="BA110" i="103"/>
  <c r="BA111" i="103"/>
  <c r="BA112" i="103"/>
  <c r="BA113" i="103"/>
  <c r="BA114" i="103"/>
  <c r="BA115" i="103"/>
  <c r="BA116" i="103"/>
  <c r="BA117" i="103"/>
  <c r="BA118" i="103"/>
  <c r="BA119" i="103"/>
  <c r="BA120" i="103"/>
  <c r="BA121" i="103"/>
  <c r="BA122" i="103"/>
  <c r="BA123" i="103"/>
  <c r="BA124" i="103"/>
  <c r="BA125" i="103"/>
  <c r="BA126" i="103"/>
  <c r="BA127" i="103"/>
  <c r="BA128" i="103"/>
  <c r="BA129" i="103"/>
  <c r="BA130" i="103"/>
  <c r="BA131" i="103"/>
  <c r="BD13" i="103"/>
  <c r="BT9" i="119"/>
  <c r="CJ10" i="115"/>
  <c r="AV133" i="121"/>
  <c r="AZ190" i="109"/>
  <c r="AU133" i="121"/>
  <c r="AT133" i="121"/>
  <c r="AS133" i="121"/>
  <c r="AR133" i="121"/>
  <c r="AQ133" i="121"/>
  <c r="AP133" i="121"/>
  <c r="AO133" i="121"/>
  <c r="AN133" i="121"/>
  <c r="AM133" i="121"/>
  <c r="AL133" i="121"/>
  <c r="AK133" i="121"/>
  <c r="AJ133" i="121"/>
  <c r="AI133" i="121"/>
  <c r="AH133" i="121"/>
  <c r="AG133" i="121"/>
  <c r="AF133" i="121"/>
  <c r="AE133" i="121"/>
  <c r="AD133" i="121"/>
  <c r="AC133" i="121"/>
  <c r="AB133" i="121"/>
  <c r="AA133" i="121"/>
  <c r="Z133" i="121"/>
  <c r="Y133" i="121"/>
  <c r="X133" i="121"/>
  <c r="W133" i="121"/>
  <c r="V133" i="121"/>
  <c r="U133" i="121"/>
  <c r="T133" i="121"/>
  <c r="S133" i="121"/>
  <c r="R133" i="121"/>
  <c r="Q133" i="121"/>
  <c r="P133" i="121"/>
  <c r="O133" i="121"/>
  <c r="N133" i="121"/>
  <c r="M133" i="121"/>
  <c r="L133" i="121"/>
  <c r="K133" i="121"/>
  <c r="J133" i="121"/>
  <c r="I133" i="121"/>
  <c r="H133" i="121"/>
  <c r="G133" i="121"/>
  <c r="AT10" i="115"/>
  <c r="AV10" i="115"/>
  <c r="AX10" i="115"/>
  <c r="AS10" i="115"/>
  <c r="AU10" i="115"/>
  <c r="BV10" i="115"/>
  <c r="BC9" i="119"/>
  <c r="BA9" i="119"/>
  <c r="AY9" i="119"/>
  <c r="AW9" i="119"/>
  <c r="AU9" i="119"/>
  <c r="AS9" i="119"/>
  <c r="AQ9" i="119"/>
  <c r="AO9" i="119"/>
  <c r="AM9" i="119"/>
  <c r="AK9" i="119"/>
  <c r="AI9" i="119"/>
  <c r="AG9" i="119"/>
  <c r="AE9" i="119"/>
  <c r="AC9" i="119"/>
  <c r="L187" i="120"/>
  <c r="AA9" i="119" s="1"/>
  <c r="AU1" i="120"/>
  <c r="BI1" i="120" s="1"/>
  <c r="AP1" i="120"/>
  <c r="N9" i="119"/>
  <c r="Z9" i="119"/>
  <c r="AD9" i="119"/>
  <c r="AL9" i="119"/>
  <c r="AT9" i="119"/>
  <c r="BB9" i="119"/>
  <c r="AF9" i="119"/>
  <c r="AN9" i="119"/>
  <c r="AV9" i="119"/>
  <c r="BD9" i="119"/>
  <c r="AH9" i="119"/>
  <c r="AP9" i="119"/>
  <c r="AX9" i="119"/>
  <c r="BE9" i="119"/>
  <c r="AB9" i="119"/>
  <c r="AJ9" i="119"/>
  <c r="AR9" i="119"/>
  <c r="AZ9" i="119"/>
  <c r="J10" i="115"/>
  <c r="L10" i="115"/>
  <c r="N10" i="115"/>
  <c r="P10" i="115"/>
  <c r="R10" i="115"/>
  <c r="T10" i="115"/>
  <c r="V10" i="115"/>
  <c r="X10" i="115"/>
  <c r="Z10" i="115"/>
  <c r="AB10" i="115"/>
  <c r="AD10" i="115"/>
  <c r="AF10" i="115"/>
  <c r="AH10" i="115"/>
  <c r="AJ10" i="115"/>
  <c r="AL10" i="115"/>
  <c r="AN10" i="115"/>
  <c r="AP10" i="115"/>
  <c r="AR10" i="115"/>
  <c r="AZ10" i="115"/>
  <c r="BB10" i="115"/>
  <c r="BD10" i="115"/>
  <c r="BF10" i="115"/>
  <c r="BH10" i="115"/>
  <c r="BJ10" i="115"/>
  <c r="BL10" i="115"/>
  <c r="BN10" i="115"/>
  <c r="BP10" i="115"/>
  <c r="BR10" i="115"/>
  <c r="BT10" i="115"/>
  <c r="BX10" i="115"/>
  <c r="BZ10" i="115"/>
  <c r="CB10" i="115"/>
  <c r="CD10" i="115"/>
  <c r="CF10" i="115"/>
  <c r="CH10" i="115"/>
  <c r="H10" i="115"/>
  <c r="CI10" i="115"/>
  <c r="CG10" i="115"/>
  <c r="CE10" i="115"/>
  <c r="CC10" i="115"/>
  <c r="CA10" i="115"/>
  <c r="BY10" i="115"/>
  <c r="BW10" i="115"/>
  <c r="BU10" i="115"/>
  <c r="BS10" i="115"/>
  <c r="BQ10" i="115"/>
  <c r="BO10" i="115"/>
  <c r="BM10" i="115"/>
  <c r="BK10" i="115"/>
  <c r="BI10" i="115"/>
  <c r="BG10" i="115"/>
  <c r="BE10" i="115"/>
  <c r="BA10" i="115"/>
  <c r="AY10" i="115"/>
  <c r="AW10" i="115"/>
  <c r="AQ10" i="115"/>
  <c r="AO10" i="115"/>
  <c r="AM10" i="115"/>
  <c r="AK10" i="115"/>
  <c r="AI10" i="115"/>
  <c r="AG10" i="115"/>
  <c r="AE10" i="115"/>
  <c r="AC10" i="115"/>
  <c r="AA10" i="115"/>
  <c r="Y10" i="115"/>
  <c r="W10" i="115"/>
  <c r="U10" i="115"/>
  <c r="S10" i="115"/>
  <c r="Q10" i="115"/>
  <c r="O10" i="115"/>
  <c r="M10" i="115"/>
  <c r="K10" i="115"/>
  <c r="I10" i="115"/>
  <c r="G10" i="115"/>
  <c r="AZ1" i="120" l="1"/>
  <c r="C10" i="115"/>
  <c r="BA190" i="103"/>
  <c r="BC190" i="103" s="1"/>
  <c r="BA133" i="121"/>
  <c r="BC133" i="121" s="1"/>
  <c r="BC15" i="121"/>
  <c r="CC9" i="119"/>
  <c r="CD9" i="119"/>
  <c r="BD133" i="127"/>
  <c r="BC10" i="115"/>
  <c r="CL10" i="115"/>
  <c r="AQ1" i="120"/>
  <c r="BA133" i="122"/>
  <c r="BC133" i="122" s="1"/>
  <c r="BC134" i="122" s="1"/>
  <c r="BC135" i="124"/>
  <c r="BG9" i="119"/>
  <c r="BF9" i="119"/>
  <c r="BQ9" i="119"/>
  <c r="BC134" i="121" l="1"/>
  <c r="BC135" i="121" s="1"/>
  <c r="BB1" i="120"/>
  <c r="BC135" i="122"/>
  <c r="BA1" i="120"/>
  <c r="BD190" i="103"/>
  <c r="CK10" i="115"/>
  <c r="BR9" i="119" l="1"/>
  <c r="BS9" i="119"/>
  <c r="BC1" i="120"/>
  <c r="BD1" i="120" s="1"/>
  <c r="BZ9" i="119"/>
  <c r="BY9" i="119" l="1"/>
  <c r="BJ1" i="120"/>
  <c r="BK1" i="120" s="1"/>
</calcChain>
</file>

<file path=xl/sharedStrings.xml><?xml version="1.0" encoding="utf-8"?>
<sst xmlns="http://schemas.openxmlformats.org/spreadsheetml/2006/main" count="2588" uniqueCount="927">
  <si>
    <t>สูตรการคำนวณอัตรากำลังข้าราชการครูตามเกณฑ์ ก.ค.ศ.</t>
  </si>
  <si>
    <t>จำนวนนักเรียน</t>
  </si>
  <si>
    <t>ปฐมวัย</t>
  </si>
  <si>
    <t>ลำดับ</t>
  </si>
  <si>
    <t>ชื่อสถานศึกษา</t>
  </si>
  <si>
    <t>ตำบล</t>
  </si>
  <si>
    <t>อำเภอ/
กิ่งอำเภอ</t>
  </si>
  <si>
    <t>จังหวัด</t>
  </si>
  <si>
    <t>จำนวนครู</t>
  </si>
  <si>
    <t>จำนวนครู
- ขาด, +เกิน</t>
  </si>
  <si>
    <t xml:space="preserve"> -ขาด,
+เกิน
ร้อยละ</t>
  </si>
  <si>
    <t>ครูไปช่วยราชการ</t>
  </si>
  <si>
    <t>ครูมาช่วยราชการ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</si>
  <si>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</si>
  <si>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</si>
  <si>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</si>
  <si>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</si>
  <si>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</si>
  <si>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</si>
  <si>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</si>
  <si>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</si>
  <si>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</si>
  <si>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</si>
  <si>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</si>
  <si>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</si>
  <si>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</si>
  <si>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</si>
  <si>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</si>
  <si>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</si>
  <si>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</si>
  <si>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</si>
  <si>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</si>
  <si>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นร.</t>
  </si>
  <si>
    <t>ห้อง</t>
  </si>
  <si>
    <t>ครู</t>
  </si>
  <si>
    <t>จำนวน</t>
  </si>
  <si>
    <t xml:space="preserve"> - ขาด/+เกิน</t>
  </si>
  <si>
    <t>ร้อยละ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</si>
  <si>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</si>
  <si>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</si>
  <si>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</si>
  <si>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</si>
  <si>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</si>
  <si>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</si>
  <si>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</si>
  <si>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</si>
  <si>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</si>
  <si>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</si>
  <si>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</si>
  <si>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</si>
  <si>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</si>
  <si>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</si>
  <si>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</si>
  <si>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</si>
  <si>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</si>
  <si>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</si>
  <si>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</si>
  <si>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</si>
  <si>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(25)</t>
  </si>
  <si>
    <t>(26)</t>
  </si>
  <si>
    <t>โรงเรียน</t>
  </si>
  <si>
    <t>คำชี้แจง</t>
  </si>
  <si>
    <t>ผู้บริหาร</t>
  </si>
  <si>
    <t>ประถมศึกษา</t>
  </si>
  <si>
    <t>ภาษาไทย</t>
  </si>
  <si>
    <t>คณิตศาสตร์</t>
  </si>
  <si>
    <t>วิทยาศาสตร์ทั่วไป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</si>
  <si>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</si>
  <si>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</si>
  <si>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</si>
  <si>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</si>
  <si>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</si>
  <si>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</si>
  <si>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</si>
  <si>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</si>
  <si>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</si>
  <si>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</si>
  <si>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</si>
  <si>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</si>
  <si>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</si>
  <si>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</si>
  <si>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</si>
  <si>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</si>
  <si>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</si>
  <si>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</si>
  <si>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</si>
  <si>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</si>
  <si>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</si>
  <si>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</si>
  <si>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</si>
  <si>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</si>
  <si>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</si>
  <si>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</si>
  <si>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</si>
  <si>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</si>
  <si>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</si>
  <si>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</si>
  <si>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</si>
  <si>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</si>
  <si>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</si>
  <si>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</si>
  <si>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</si>
  <si>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</si>
  <si>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>อื่น ๆ</t>
  </si>
  <si>
    <t>รวมทั้งสิ้น</t>
  </si>
  <si>
    <t>ผอ.สถานศึกษา</t>
  </si>
  <si>
    <t>รอง ผอ.สถานศึกษา</t>
  </si>
  <si>
    <t>สูตรตรวจการกระจายครู</t>
  </si>
  <si>
    <t>ประเภท
โรงเรียน</t>
  </si>
  <si>
    <t>ปริมาณงาน</t>
  </si>
  <si>
    <t>สรุปอัตรากำลังในภาพรวม</t>
  </si>
  <si>
    <t>ขาดเกณฑ์
(โรง)</t>
  </si>
  <si>
    <t>เกินเกณฑ์
(โรง)</t>
  </si>
  <si>
    <t>พอดีเกณฑ์
(โรง)</t>
  </si>
  <si>
    <t>รวม
(โรง)</t>
  </si>
  <si>
    <t>ส</t>
  </si>
  <si>
    <t>ก</t>
  </si>
  <si>
    <t>น</t>
  </si>
  <si>
    <t>ช</t>
  </si>
  <si>
    <t>พ</t>
  </si>
  <si>
    <t>ภ</t>
  </si>
  <si>
    <t>บ</t>
  </si>
  <si>
    <t>ป</t>
  </si>
  <si>
    <t>ตรวจสอบ</t>
  </si>
  <si>
    <t>จำนวนเกษียณ</t>
  </si>
  <si>
    <t>check</t>
  </si>
  <si>
    <t>ผู้สอน</t>
  </si>
  <si>
    <t>สรุปความต้องการครู</t>
  </si>
  <si>
    <t>สำนักงานเขตพื้นที่
การศึกษา</t>
  </si>
  <si>
    <t>กษ.</t>
  </si>
  <si>
    <t>ทดแทน</t>
  </si>
  <si>
    <t>คำอธิบาย</t>
  </si>
  <si>
    <t>ตารางนี้ไม่ต้องกรอก เนื่องจากผูกสูตรไว้ให้แล้ว</t>
  </si>
  <si>
    <t xml:space="preserve">ประเภทสถานศึกษา </t>
  </si>
  <si>
    <t>ระยะทาง
ร.ร. ถึงสพท.</t>
  </si>
  <si>
    <t>พื้นที่ตั้ง</t>
  </si>
  <si>
    <t>ร.ร. ที่มี
ลักษณะพิเศษ</t>
  </si>
  <si>
    <t>จำนวนโรงเรียน
ตามรหัสที่ตั้ง</t>
  </si>
  <si>
    <t>จำนวนโรงเรียน
ที่มีลักษณะพิเศษ</t>
  </si>
  <si>
    <t>ร</t>
  </si>
  <si>
    <t>หมายเหตุ</t>
  </si>
  <si>
    <t xml:space="preserve">ป </t>
  </si>
  <si>
    <t>ข</t>
  </si>
  <si>
    <t>ม</t>
  </si>
  <si>
    <t>ลูกจ้าง ตามวิชาที่สอน</t>
  </si>
  <si>
    <t>พรก. ตามวิชาที่สอน</t>
  </si>
  <si>
    <t>ตรูเกษียณ ตามวิชาเอก</t>
  </si>
  <si>
    <t>ครู จ.18 ตามวิชาเอก</t>
  </si>
  <si>
    <t>(23)</t>
  </si>
  <si>
    <t>(24)</t>
  </si>
  <si>
    <t>(27)</t>
  </si>
  <si>
    <t>(28)</t>
  </si>
  <si>
    <t>(29)</t>
  </si>
  <si>
    <t>1. เรียงลำดับโรงเรียนตาม ชีท ปริมาณงาน</t>
  </si>
  <si>
    <t>จำนวนข้าราชการครู ตาม จ 18  (รวมตำแหน่งว่าง) จำแนกตามสาขาวิชาเอก</t>
  </si>
  <si>
    <r>
      <t xml:space="preserve">3. ช่องรวมทั้งสิ้น เป็นช่องประมวลผลระดับเขตพื้นที่การศึกษา </t>
    </r>
    <r>
      <rPr>
        <b/>
        <sz val="20"/>
        <color rgb="FFFF0000"/>
        <rFont val="TH SarabunPSK"/>
        <family val="2"/>
      </rPr>
      <t>(ได้ผูกสูตรไว้แล้ว ห้ามแก้ไข)</t>
    </r>
  </si>
  <si>
    <t>(11)</t>
  </si>
  <si>
    <t>ปริมาณงานของสถานศึกษา (12)</t>
  </si>
  <si>
    <t>(30)</t>
  </si>
  <si>
    <t>ขาดเกณฑ์
(อัตรา)</t>
  </si>
  <si>
    <t>เกินเกณฑ์
(อัตรา)</t>
  </si>
  <si>
    <t>ผอ.</t>
  </si>
  <si>
    <t>รอง</t>
  </si>
  <si>
    <t>(31)</t>
  </si>
  <si>
    <t>(32)</t>
  </si>
  <si>
    <t>(33)</t>
  </si>
  <si>
    <t>ชื่อ-สกุล ผู้รายงานข้อมูล</t>
  </si>
  <si>
    <t>โทรศัพท์.............................</t>
  </si>
  <si>
    <t>ตำแหน่ง</t>
  </si>
  <si>
    <t>E-mail ..............................</t>
  </si>
  <si>
    <t>ไปช่วยราชการ</t>
  </si>
  <si>
    <t>สังกัด</t>
  </si>
  <si>
    <t>รหัสถานศึกษา</t>
  </si>
  <si>
    <t>( DMC 8 หลัก )</t>
  </si>
  <si>
    <t>(34)</t>
  </si>
  <si>
    <t>(35)</t>
  </si>
  <si>
    <t>(36)</t>
  </si>
  <si>
    <t>(37)</t>
  </si>
  <si>
    <t>(38)</t>
  </si>
  <si>
    <t>ผบ.</t>
  </si>
  <si>
    <t>(39)</t>
  </si>
  <si>
    <t>(40)</t>
  </si>
  <si>
    <t>(41)</t>
  </si>
  <si>
    <t>(42)</t>
  </si>
  <si>
    <t>(43)</t>
  </si>
  <si>
    <t>(44)</t>
  </si>
  <si>
    <t>(45)</t>
  </si>
  <si>
    <t>(46)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</si>
  <si>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21 "พรก.ตามวิชาที่สอน"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</si>
  <si>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22 "ลูกจ้างตามวิชาที่สอน"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</si>
  <si>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รพ.</t>
  </si>
  <si>
    <t>ตำแหน่งว่างที่เกลี่ยหรือส่งคืนให้สพฐ. และ สพฐ. ยังไม่มีคำสั่งตัดโอนตำแหน่งฯ</t>
  </si>
  <si>
    <t>รหัสสถานศึกษา
(DMC 8 หลัก)</t>
  </si>
  <si>
    <t>ศ</t>
  </si>
  <si>
    <t>ต.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</si>
  <si>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</si>
  <si>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</si>
  <si>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</si>
  <si>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19 "รวมครูตาม จ. 18 สอน" </t>
    </r>
    <r>
      <rPr>
        <b/>
        <sz val="20"/>
        <color rgb="FFFF0000"/>
        <rFont val="TH SarabunPSK"/>
        <family val="2"/>
      </rPr>
      <t xml:space="preserve">คอลัมภ์ B - AZ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</si>
  <si>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14 "รวมครูตาม จ.18 จบ" </t>
    </r>
    <r>
      <rPr>
        <b/>
        <sz val="20"/>
        <color rgb="FFFF0000"/>
        <rFont val="TH SarabunPSK"/>
        <family val="2"/>
      </rPr>
      <t xml:space="preserve"> คอลัมภ์ B - BA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</si>
  <si>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อนุบาล 3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</si>
  <si>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</si>
  <si>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</si>
  <si>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</si>
  <si>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</si>
  <si>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</si>
  <si>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</si>
  <si>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</si>
  <si>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</si>
  <si>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</si>
  <si>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</si>
  <si>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</si>
  <si>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</si>
  <si>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</si>
  <si>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</si>
  <si>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</si>
  <si>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</si>
  <si>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</si>
  <si>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</si>
  <si>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</si>
  <si>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</si>
  <si>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</si>
  <si>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</si>
  <si>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</si>
  <si>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แบบที่ 1 โรงเรียนประถมศึกษาที่มีนักเรียนตั้งแต่ 119 คนลงมา และจัดการเรียนการสอน อ.1 - ป.6 หรือ ป.1 - ป.6</t>
  </si>
  <si>
    <r>
      <t xml:space="preserve">      </t>
    </r>
    <r>
      <rPr>
        <b/>
        <u/>
        <sz val="14"/>
        <rFont val="TH SarabunPSK"/>
        <family val="2"/>
      </rPr>
      <t>จำนวนอัตรากำลัง</t>
    </r>
  </si>
  <si>
    <t>ครูผู้สอน</t>
  </si>
  <si>
    <t>1 - 40 คน</t>
  </si>
  <si>
    <t>1 - 4 อัตรา*</t>
  </si>
  <si>
    <t>41 - 80 คน</t>
  </si>
  <si>
    <t>6 อัตรา</t>
  </si>
  <si>
    <t>81 - 119 คน</t>
  </si>
  <si>
    <t>8 อัตรา</t>
  </si>
  <si>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</si>
  <si>
    <t>* สถานศึกษาที่มีนักเรียน 1 - 40 คน ให้สำนักงานเขตพื้นที่การศึกษาพิจารณาวางแผนและกำหนดอัตรากำลังสายงานการสอน เสนอคณะกรรมการศึกษาธิการจังหวัดพิจารณา</t>
  </si>
  <si>
    <t xml:space="preserve">  โดยคำนึงถึงภาระงาน บริบทของสถานศึกษา ผลสัมฤทธิ์ทางการเรียน คุณภาพของผู้เรียน และแผนการบริหารจัดการโรงเรียนขนาดเล็กของจังหวัด </t>
  </si>
  <si>
    <t xml:space="preserve">  และอัตรากำลังของสถานศึกษานั้นต้องไม่เกินเกณฑ์ที่ ก.ค.ศ. กำหนด</t>
  </si>
  <si>
    <t>แบบ 2 โรงเรียนประถมศึกษาขยายโอกาส ที่มีนักเรียนตั้งแต่ 119 คนลงมา และจัดการเรียนการสอน อ.1 - ม.3/ม.6 หรือ ป.1 - ม.3/ม.6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</si>
  <si>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</si>
  <si>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</si>
  <si>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</si>
  <si>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</si>
  <si>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</si>
  <si>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</si>
  <si>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</si>
  <si>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</si>
  <si>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</si>
  <si>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</si>
  <si>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จำนวนอัตรากำลังครูผู้สอนระดับปฐมวัยและหรือระดับประถมศึกษา</t>
    </r>
  </si>
  <si>
    <t>ครูผู้สอนระดับปฐมวัยและหรือประถมศึกษา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</si>
  <si>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จำนวนอัตรากำลังครูผู้สอนระดับมัธยมศึกษา</t>
    </r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</si>
  <si>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จำนวนอัตรากำลังครูผู้สอนรวม</t>
    </r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</si>
  <si>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</si>
  <si>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</si>
  <si>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</si>
  <si>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 xml:space="preserve">* สถานศึกษาที่มีนักเรียนระดับปฐมวัยและหรือประถมศึกษาจำนวน 1 - 40 คน ให้สำนักงานเขตพื้นที่การศึกษาพิจารณาวางแผนและกำหนดอัตรากำลังสายงานการสอน </t>
  </si>
  <si>
    <t xml:space="preserve">  เสนอคณะกรรมการศึกษาธิการจังหวัดพิจารณา โดยคำนึงถึงภาระงาน บริบทของสถานศึกษา ผลสัมฤทธิ์ทางการเรียน คุณภาพของผู้เรียน </t>
  </si>
  <si>
    <t xml:space="preserve">  และแผนการบริหารจัดการโรงเรียนขนาดเล็กของจังหวัด และอัตรากำลังของสถานศึกษานั้นต้องไม่เกินเกณฑ์ที่ ก.ค.ศ. กำหนด</t>
  </si>
  <si>
    <t>แบบ 3 โรงเรียนมัธยมศึกษา ที่มีนักเรียนตั้งแต่ 119 คนลงมา</t>
  </si>
  <si>
    <t>โรงเรียนที่มีนักเรียนตั้งแต่ 120 คนขึ้นไป</t>
  </si>
  <si>
    <t>แบบ 4 โรงเรียนประถมศึกษา ขยายโอกาส และมัธยมศึกษา 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</si>
  <si>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</si>
  <si>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</si>
  <si>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</si>
  <si>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จำนวนอัตรากำลังสายงานการสอน</t>
    </r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</si>
  <si>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</si>
  <si>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แบบ 5 การคำนวณอัตรากำลังข้าราชการครูโรงเรียนศึกษาพิเศษ  จำแนกตามประเภทความพิการ</t>
  </si>
  <si>
    <t>ประเภท หูหนวก ตาบอด พิการแขนขา</t>
  </si>
  <si>
    <t>10 : 1</t>
  </si>
  <si>
    <t>นักเรียน : ครู</t>
  </si>
  <si>
    <t>5 : 1</t>
  </si>
  <si>
    <t>ประเภท ปัญญาอ่อน พิการซ้อน</t>
  </si>
  <si>
    <t>8 : 1</t>
  </si>
  <si>
    <t>4 : 1</t>
  </si>
  <si>
    <t>ประเภท ออทิสติกส์</t>
  </si>
  <si>
    <t>6 : 1</t>
  </si>
  <si>
    <t>3 : 1</t>
  </si>
  <si>
    <r>
      <t xml:space="preserve">      </t>
    </r>
    <r>
      <rPr>
        <b/>
        <u/>
        <sz val="14"/>
        <rFont val="TH SarabunPSK"/>
        <family val="2"/>
      </rPr>
      <t>การคำนวณอัตรากำลังข้าราชการครูรวมทั้งโรงเรียน</t>
    </r>
  </si>
  <si>
    <r>
      <t xml:space="preserve">      </t>
    </r>
    <r>
      <rPr>
        <b/>
        <u/>
        <sz val="14"/>
        <rFont val="TH SarabunPSK"/>
        <family val="2"/>
      </rPr>
      <t>จำนวนบุคลากรสายบริหาร</t>
    </r>
  </si>
  <si>
    <t>จำนวนห้องเรียน</t>
  </si>
  <si>
    <t>1 - 5 ห้องเรียน</t>
  </si>
  <si>
    <t>6 - 13 ห้องเรียน</t>
  </si>
  <si>
    <t>14 - 21 ห้องเรียน</t>
  </si>
  <si>
    <t>22 - 29 ห้องเรียน</t>
  </si>
  <si>
    <t>30  ห้องเรียนขึ้นไป</t>
  </si>
  <si>
    <r>
      <t xml:space="preserve">      </t>
    </r>
    <r>
      <rPr>
        <b/>
        <u/>
        <sz val="14"/>
        <rFont val="TH SarabunPSK"/>
        <family val="2"/>
      </rPr>
      <t>การคำนวณครูปฏิบัติการสอน</t>
    </r>
  </si>
  <si>
    <t>แบบ 6 การคำนวณอัตรากำลังข้าราชการครูโรงเรียนศึกษาสงเคราะห์</t>
  </si>
  <si>
    <t>อัตราส่วน</t>
  </si>
  <si>
    <t>ครู : นักเรียน</t>
  </si>
  <si>
    <t>1 : 12</t>
  </si>
  <si>
    <t>(47)</t>
  </si>
  <si>
    <t>(48)</t>
  </si>
  <si>
    <t>โรงเรียนในสังกัดสำนักบริหารงานการศึกษาพิเศษ</t>
  </si>
  <si>
    <t>ครูเกษียณ ตามวิชาเอก</t>
  </si>
  <si>
    <t>แบบแสดงจำนวนข้าราชการครูตาม จ.18   (รวมตำแหน่งว่าง) จำแนกตามสาขาวิชาเอก ปีงบประมาณ พ.ศ. 2566</t>
  </si>
  <si>
    <t xml:space="preserve">แบบแสดงจำนวนข้าราชการครูที่เกษียณอายุราชการ ปีงบประมาณ พ.ศ. 2566 จำแนกตามสาขาวิชาเอก </t>
  </si>
  <si>
    <t>จำนวนครูเกษียณอายุราชการ ปีงบประมาณ พ.ศ. 2566  จำแนกตามสาขาวิชาเอก</t>
  </si>
  <si>
    <t>2.ให้คัดลอกข้อมูล จากแบบโรงเรียน &gt; ชีท ครูตาม จ.18  &gt; แถวที่ 12 "ผู้เกษียณ ปี 2566 (จบ)"  คอลัมภ์ B - AW   มาวางโดยวางแบบพิเศษ &gt; วางค่า</t>
  </si>
  <si>
    <t>แบบแสดงจำนวนพนักงานราชการ   จำแนกตามสาขาวิชาที่สอน ปีงบประมาณ พ.ศ. 2566</t>
  </si>
  <si>
    <t>จำนวนพนักงานราชการ   จำแนกตามสาขาวิชาที่สอน ปีงบประมาณ พ.ศ. 2566</t>
  </si>
  <si>
    <t>แบบแสดงจำนวนลูกจ้างชั่วคราว   จำแนกตามสาขาวิชาที่สอน ปีงบประมาณ พ.ศ. 2566</t>
  </si>
  <si>
    <t>3จำนวนลูกจ้างชั่วคราว   จำแนกตามสาขาวิชาที่สอน ปีงบประมาณ พ.ศ. 2566</t>
  </si>
  <si>
    <t>แบบสรุปปริมาณงานของสถานศึกษา สังกัดสำนักงานคณะกรรมการการศึกษาขั้นพื้นฐาน ปีงบประมาณ พ.ศ.2566</t>
  </si>
  <si>
    <t>สภาพอัตรากำลัง 
ณ วันที่ 1 ต.ค. 2566</t>
  </si>
  <si>
    <t>แบบแสดงจำนวนผู้เกษียณ ปี 2566  และความต้องการทดแทนผู้เกษียณ  จำแนกตามสาขาวิชาเอก</t>
  </si>
  <si>
    <t>จำนวนผู้เกษียณ ปี 2566 และความต้องการทดแทนผู้เกษียณ</t>
  </si>
  <si>
    <t>เกษียณ
ปี 66
(บร.+ครู)</t>
  </si>
  <si>
    <t>โรงเรียนพิบูลประชาสรรค์</t>
  </si>
  <si>
    <t>ดินแดง</t>
  </si>
  <si>
    <t>กรุงเทพฯ</t>
  </si>
  <si>
    <t>สศศ.</t>
  </si>
  <si>
    <t>โรงเรียนการศึกษาสงเคราะห์</t>
  </si>
  <si>
    <t>5.กทม.</t>
  </si>
  <si>
    <t>โรงเรียนศึกษาสงเคราะห์บางกรวย</t>
  </si>
  <si>
    <t>บางกรวย</t>
  </si>
  <si>
    <t>นนทบุรี</t>
  </si>
  <si>
    <t>2.เทศบาลเมือง</t>
  </si>
  <si>
    <t>โรงเรียนเยาววิทย์ จังหวัดพังงา</t>
  </si>
  <si>
    <t>เหมาะ</t>
  </si>
  <si>
    <t>กะปง</t>
  </si>
  <si>
    <t>พังงา</t>
  </si>
  <si>
    <t>4.อบต.</t>
  </si>
  <si>
    <t>โรงเรียนฟ้าใสวิทยา</t>
  </si>
  <si>
    <t>คลองโยง</t>
  </si>
  <si>
    <t>พุทธมณฑล</t>
  </si>
  <si>
    <t>นครปฐม</t>
  </si>
  <si>
    <t>1.เทศบาลตำบล</t>
  </si>
  <si>
    <t>โรงเรียนศึกษาสงเคราะห์นราธิวาส</t>
  </si>
  <si>
    <t>โละจูด</t>
  </si>
  <si>
    <t>แว้ง</t>
  </si>
  <si>
    <t>นราธิวาส</t>
  </si>
  <si>
    <t>โรงเรียนราชประชานุเคราะห์ 39 จังหวัดนราธิวาส</t>
  </si>
  <si>
    <t>ตันหยงมัส</t>
  </si>
  <si>
    <t>ระแงะ</t>
  </si>
  <si>
    <t>โรงเรียนราชประชานุเคราะห์ 40 จังหวัดปัตตานี</t>
  </si>
  <si>
    <t>รูสะมิแล</t>
  </si>
  <si>
    <t>เมืองปัตตานี</t>
  </si>
  <si>
    <t>ปัตตานี</t>
  </si>
  <si>
    <t>โรงเรียนราชประชานุเคราะห์ 41 จังหวัดยะลา</t>
  </si>
  <si>
    <t>วังพญา</t>
  </si>
  <si>
    <t>รามัน</t>
  </si>
  <si>
    <t>ยะลา</t>
  </si>
  <si>
    <t>โรงเรียนราชประชานุเคราะห์ 42 จังหวัดสตูล</t>
  </si>
  <si>
    <t>เกตรี</t>
  </si>
  <si>
    <t>เมืองสตูล</t>
  </si>
  <si>
    <t>สตูล</t>
  </si>
  <si>
    <t>โรงเรียนราชประชานุเคราะห์ 43 จังหวัดสงขลา</t>
  </si>
  <si>
    <t>ฉาง</t>
  </si>
  <si>
    <t>นาทวี</t>
  </si>
  <si>
    <t>สงขลา</t>
  </si>
  <si>
    <t>โรงเรียนศึกษาสงเคราะห์พัทลุง</t>
  </si>
  <si>
    <t>ควนมะพร้าว</t>
  </si>
  <si>
    <t>เมืองพัทลุง</t>
  </si>
  <si>
    <t>พัทลุง</t>
  </si>
  <si>
    <t>โรงเรียนศึกษาสงเคราะห์สุราษฎร์ธานี</t>
  </si>
  <si>
    <t>ขุนทะเล</t>
  </si>
  <si>
    <t>เมืองสุราษฎร์ธานี</t>
  </si>
  <si>
    <t>สุราษฎร์ธานี</t>
  </si>
  <si>
    <t>โรงเรียนราชประชานุเคราะห์ 19 จังหวัดนครศรีธรรมราช</t>
  </si>
  <si>
    <t>หนองหงส์</t>
  </si>
  <si>
    <t>ทุ่งสง</t>
  </si>
  <si>
    <t>นครศรีธรรมราช</t>
  </si>
  <si>
    <t>โรงเรียนราชประชานุเคราะห์ 20 จังหวัดชุมพร</t>
  </si>
  <si>
    <t>สลุย</t>
  </si>
  <si>
    <t>ท่าแซะ</t>
  </si>
  <si>
    <t>ชุมพร</t>
  </si>
  <si>
    <t>โรงเรียนราชประชานุเคราะห์ 35 จังหวัดพังงา</t>
  </si>
  <si>
    <t>บางม่วง</t>
  </si>
  <si>
    <t>ตะกั่วป่า</t>
  </si>
  <si>
    <t>โรงเรียนราชประชานุเคราะห์ 36 จังหวัดภูเก็ต</t>
  </si>
  <si>
    <t>กมลา</t>
  </si>
  <si>
    <t>กระทู้</t>
  </si>
  <si>
    <t>ภูเก็ต</t>
  </si>
  <si>
    <t>โรงเรียนราชประชานุเคราะห์ 37 จังหวัดกระบี่</t>
  </si>
  <si>
    <t>เขาพนม</t>
  </si>
  <si>
    <t>กระบี่</t>
  </si>
  <si>
    <t>โรงเรียนราชประชานุเคราะห์ 38 จังหวัดระนอง</t>
  </si>
  <si>
    <t>ราชกรูด</t>
  </si>
  <si>
    <t>เมืองระนอง</t>
  </si>
  <si>
    <t>ระนอง</t>
  </si>
  <si>
    <t>โรงเรียนราชประชานุเคราะห์ 45 จังหวัดกาญจนบุรี</t>
  </si>
  <si>
    <t>พนมทวน</t>
  </si>
  <si>
    <t>กาญจนบุรี</t>
  </si>
  <si>
    <t>โรงเรียนสมเด็จพระปิยมหาราชรมณียเขต</t>
  </si>
  <si>
    <t>ไทรโยค</t>
  </si>
  <si>
    <t>โรงเรียนราชประชานุเคราะห์ 47 จังหวัดเพชรบุรี</t>
  </si>
  <si>
    <t>สามพระยา</t>
  </si>
  <si>
    <t>ชะอำ</t>
  </si>
  <si>
    <t>เพชรบุรี</t>
  </si>
  <si>
    <t>โรงเรียนราชประชานุเคราะห์ 33 จังหวัดลพบุรี</t>
  </si>
  <si>
    <t>ดงดินแดง</t>
  </si>
  <si>
    <t>หนองม่วง</t>
  </si>
  <si>
    <t>ลพบุรี</t>
  </si>
  <si>
    <t>โรงเรียนราชประชานุเคราะห์ 46 จังหวัดชัยนาท</t>
  </si>
  <si>
    <t>ธรรมามูล</t>
  </si>
  <si>
    <t>เมืองชัยนาท</t>
  </si>
  <si>
    <t>ชัยนาท</t>
  </si>
  <si>
    <t>โรงเรียนราชประชานุเคราะห์ 55 จังหวัดตาก</t>
  </si>
  <si>
    <t>แม่ท้อ</t>
  </si>
  <si>
    <t>เมืองตาก</t>
  </si>
  <si>
    <t>ตาก</t>
  </si>
  <si>
    <t>โรงเรียนราชประชานุเคราะห์ 57 จังหวัดเพชรบูรณ์</t>
  </si>
  <si>
    <t>บ้านโตก</t>
  </si>
  <si>
    <t>เมืองเพชรบูรณ์</t>
  </si>
  <si>
    <t>เพชรบูรณ์</t>
  </si>
  <si>
    <t>โรงเรียนราชประชานุเคราะห์ 23 จังหวัดพิษณุโลก</t>
  </si>
  <si>
    <t>เนินเพิ่ม</t>
  </si>
  <si>
    <t>นครไทย</t>
  </si>
  <si>
    <t>พิษณุโลก</t>
  </si>
  <si>
    <t>โรงเรียนศึกษาสงเคราะห์เชียงดาว</t>
  </si>
  <si>
    <t>ปิงโค้ง</t>
  </si>
  <si>
    <t>เชียงดาว</t>
  </si>
  <si>
    <t>เชียงใหม่</t>
  </si>
  <si>
    <t>โรงเรียนศึกษาสงเคราะห์เชียงใหม่</t>
  </si>
  <si>
    <t>ดอนแก้ว</t>
  </si>
  <si>
    <t>แม่ริม</t>
  </si>
  <si>
    <t>โรงเรียนราชประชานุเคราะห์ 30 จังหวัดเชียงใหม่</t>
  </si>
  <si>
    <t>แม่อาย</t>
  </si>
  <si>
    <t>โรงเรียนราชประชานุเคราะห์ 31 จังหวัดเชียงใหม่</t>
  </si>
  <si>
    <t>ช่างเคิ่ง</t>
  </si>
  <si>
    <t>แม่แจ่ม</t>
  </si>
  <si>
    <t>โรงเรียนศึกษาสงเคราะห์แม่จัน</t>
  </si>
  <si>
    <t>แม่จัน</t>
  </si>
  <si>
    <t>เชียงราย</t>
  </si>
  <si>
    <t>โรงเรียนราชประชานุเคราะห์ 56 จังหวัดน่าน</t>
  </si>
  <si>
    <t>กลางเวียง</t>
  </si>
  <si>
    <t>เวียงสา</t>
  </si>
  <si>
    <t>น่าน</t>
  </si>
  <si>
    <t>โรงเรียนศึกษาสงเคราะห์แม่ฮ่องสอน</t>
  </si>
  <si>
    <t>ปางหมู</t>
  </si>
  <si>
    <t>เมืองแม่ฮ่องสอน</t>
  </si>
  <si>
    <t>แม่ฮ่องสอน</t>
  </si>
  <si>
    <t>โรงเรียนราชประชานุเคราะห์ 21 จังหวัดแม่ฮ่องสอน</t>
  </si>
  <si>
    <t>แม่ลาน้อย</t>
  </si>
  <si>
    <t>โรงเรียนราชประชานุเคราะห์ 22 จังหวัดแม่ฮ่องสอน</t>
  </si>
  <si>
    <t>แม่นาเติง</t>
  </si>
  <si>
    <t>ปาย</t>
  </si>
  <si>
    <t>โรงเรียนราชประชานุเคราะห์ 34 จังหวัดแม่ฮ่องสอน</t>
  </si>
  <si>
    <t>ถ้ำลอด</t>
  </si>
  <si>
    <t>ปางมะผ้า</t>
  </si>
  <si>
    <t xml:space="preserve">โรงเรียนศึกษาสงเคราะห์จิตต์อารี ในพระอุปถัมภ์
ของสมเด็จพระศรีนครินทราบรมราชชนนี </t>
  </si>
  <si>
    <t>พระบาท</t>
  </si>
  <si>
    <t>เมืองลำปาง</t>
  </si>
  <si>
    <t>ลำปาง</t>
  </si>
  <si>
    <t>โรงเรียนราชประชานุเคราะห์ 24 จังหวัดพะเยา</t>
  </si>
  <si>
    <t>ทุ่งรวงทอง</t>
  </si>
  <si>
    <t>จุน</t>
  </si>
  <si>
    <t>พะเยา</t>
  </si>
  <si>
    <t>โรงเรียนราชประชานุเคราะห์ 25 จังหวัดแพร่</t>
  </si>
  <si>
    <t>แม่ยางตาล</t>
  </si>
  <si>
    <t>ร้องกวาง</t>
  </si>
  <si>
    <t>แพร่</t>
  </si>
  <si>
    <t>โรงเรียนราชประชานุเคราะห์ 26 จังหวัดลำพูน</t>
  </si>
  <si>
    <t>น้ำดิบ</t>
  </si>
  <si>
    <t>ป่าซาง</t>
  </si>
  <si>
    <t>ลำพูน</t>
  </si>
  <si>
    <t>โรงเรียนราชประชานุเคราะห์ 50 จังหวัดขอนแก่น</t>
  </si>
  <si>
    <t>โนนสมบูรณ์</t>
  </si>
  <si>
    <t>บ้านแฮด</t>
  </si>
  <si>
    <t>ขอนแก่น</t>
  </si>
  <si>
    <t>โรงเรียนราชประชานุเคราะห์ 52 จังหวัดเลย</t>
  </si>
  <si>
    <t>ศรีสงคราม</t>
  </si>
  <si>
    <t>สะพุง</t>
  </si>
  <si>
    <t>เลย</t>
  </si>
  <si>
    <t>โรงเรียนราชประชานุเคราะห์ 53 จังหวัดสกลนคร</t>
  </si>
  <si>
    <t>นาหัวบ่อ</t>
  </si>
  <si>
    <t>พรรณนานิคม</t>
  </si>
  <si>
    <t>สกลนคร</t>
  </si>
  <si>
    <t>โรงเรียนราชประชานุเคราะห์ 27 จังหวัดหนองคาย</t>
  </si>
  <si>
    <t>จุมพล</t>
  </si>
  <si>
    <t>โพนพิสัย</t>
  </si>
  <si>
    <t>หนองคาย</t>
  </si>
  <si>
    <t>โรงเรียนราชประชานุเคราะห์ 54 จังหวัดอำนาจเจริญ</t>
  </si>
  <si>
    <t>โนนหนามแท่ง</t>
  </si>
  <si>
    <t>เมืองอำนาจเจริญ</t>
  </si>
  <si>
    <t>อำนาจเจริญ</t>
  </si>
  <si>
    <t>โรงเรียนศึกษาสงเคราะห์ธวัชบุรี</t>
  </si>
  <si>
    <t>นิเวศน์</t>
  </si>
  <si>
    <t>ธวัชบุรี</t>
  </si>
  <si>
    <t>ร้อยเอ็ด</t>
  </si>
  <si>
    <t>โรงเรียนราชประชานุเคราะห์ 28 จังหวัดยโสธร</t>
  </si>
  <si>
    <t>ย่อ</t>
  </si>
  <si>
    <t>คำเขื่อนแก้ว</t>
  </si>
  <si>
    <t>ยโสธร</t>
  </si>
  <si>
    <t>โรงเรียนราชประชานุเคราะห์ 32 จังหวัดอุบลราชธานี</t>
  </si>
  <si>
    <t>หกระโสบ</t>
  </si>
  <si>
    <t>เมืองอุบลราชธานี</t>
  </si>
  <si>
    <t>อุบลราชธานี</t>
  </si>
  <si>
    <t>โรงเรียนราชประชานุเคราะห์ 51 จังหวัดบุรีรัมย์</t>
  </si>
  <si>
    <t>นางรอง</t>
  </si>
  <si>
    <t>บุรีรัมย์</t>
  </si>
  <si>
    <t>โรงเรียนราชประชานุเคราะห์ 29 จังหวัดศรีสะเกษ</t>
  </si>
  <si>
    <t>หนองครก</t>
  </si>
  <si>
    <t>เมืองศรีสะเกษ</t>
  </si>
  <si>
    <t>ศรีสะเกษ</t>
  </si>
  <si>
    <t>โรงเรียนราชประชานุเคราะห์ 48 จังหวัดจันทบุรี</t>
  </si>
  <si>
    <t>พลวง</t>
  </si>
  <si>
    <t xml:space="preserve">เขาคิชฌกูฎ </t>
  </si>
  <si>
    <t>จันทบุรี</t>
  </si>
  <si>
    <t>โรงเรียนราชประชานุเคราะห์ 49 จังหวัดตราด</t>
  </si>
  <si>
    <t>ด่านชุมพล</t>
  </si>
  <si>
    <t>บ่อไร่</t>
  </si>
  <si>
    <t>ตราด</t>
  </si>
  <si>
    <t>โรงเรียนเศรษฐเสถียร ในพระราชูปถัมภ์</t>
  </si>
  <si>
    <t>ถนนนครไชยศรี</t>
  </si>
  <si>
    <t>ดุสิต</t>
  </si>
  <si>
    <t>กทม.</t>
  </si>
  <si>
    <t>พ.โรงเรียนการศึกษาพิเศษ</t>
  </si>
  <si>
    <t>โรงเรียนโสตศึกษาทุ่งมหาเมฆ</t>
  </si>
  <si>
    <t>ทุ่งมหาเมฆ</t>
  </si>
  <si>
    <t>สาทร</t>
  </si>
  <si>
    <t>โรงเรียนโสตศึกษาจังหวัดนนทบุรี</t>
  </si>
  <si>
    <t>โสนลอย</t>
  </si>
  <si>
    <t>บางบัวทอง</t>
  </si>
  <si>
    <t>โรงเรียนโสตศึกษาจังหวัดนครปฐม</t>
  </si>
  <si>
    <t>วัดแค</t>
  </si>
  <si>
    <t>นครชัยศรี</t>
  </si>
  <si>
    <t>โรงเรียนศึกษาพิเศษเขตพัฒนาพิเศษเฉพาะกิจจังหวัดชายแดนภาคใต้</t>
  </si>
  <si>
    <t>บุดี</t>
  </si>
  <si>
    <t>เมืองยะลา</t>
  </si>
  <si>
    <t>โรงเรียนโสตศึกษาจังหวัดสงขลา</t>
  </si>
  <si>
    <t>หาดใหญ่</t>
  </si>
  <si>
    <t>3.เทศบาลนคร</t>
  </si>
  <si>
    <t>โรงเรียนสงขลาพัฒนาปัญญา</t>
  </si>
  <si>
    <t>พะวง</t>
  </si>
  <si>
    <t>เมืองสงขลา</t>
  </si>
  <si>
    <t>โรงเรียนโสตศึกษาจังหวัดนครศรีธรรมราช</t>
  </si>
  <si>
    <t>หนองสงส์</t>
  </si>
  <si>
    <t>โรงเรียนนครศรีธรรมราชปัญญานุกูล</t>
  </si>
  <si>
    <t>โรงเรียนสำหรับคนพิการทางร่างกายและการเคลื่อนไหวของจังหวัดนครศรีธรรมราช</t>
  </si>
  <si>
    <t>ควนกรด</t>
  </si>
  <si>
    <t>โรงเรียนสอนคนตาบอดภาคใต้ จังหวัดสุราษฎร์ธานี</t>
  </si>
  <si>
    <t>โรงเรียนชุมพรปัญญานุกูล</t>
  </si>
  <si>
    <t>สะพลี</t>
  </si>
  <si>
    <t>ปะทิว</t>
  </si>
  <si>
    <t>โรงเรียนภูเก็ตปัญญานุกูล</t>
  </si>
  <si>
    <t>ป่าคลอก</t>
  </si>
  <si>
    <t>ถลาง</t>
  </si>
  <si>
    <t>โรงเรียนโสตศึกษาจังหวัดพังงา</t>
  </si>
  <si>
    <t>ทับปุด</t>
  </si>
  <si>
    <t>โรงเรียนโสตศึกษาเทพรัตน์</t>
  </si>
  <si>
    <t>พงศ์ประศาสน์</t>
  </si>
  <si>
    <t>บางสะพาน</t>
  </si>
  <si>
    <t>ประจวบคีรีขันธ์</t>
  </si>
  <si>
    <t>โรงเรียนสุพรรณบุรีปัญญานุกูล</t>
  </si>
  <si>
    <t>ทับตีเหล็ก</t>
  </si>
  <si>
    <t>เมืองสุพรรณบุรี</t>
  </si>
  <si>
    <t>สุพรรณบุรี</t>
  </si>
  <si>
    <t>โรงเรียนโสตศึกษาจังหวัดกาญจนบุรี</t>
  </si>
  <si>
    <t>ปากแพรก</t>
  </si>
  <si>
    <t>เมืองกาญจนบุรี</t>
  </si>
  <si>
    <t>โรงเรียนเพชรบุรีปัญญานุกูล</t>
  </si>
  <si>
    <t>โรงเรียนลพบุรีปัญญานุกูล</t>
  </si>
  <si>
    <t>ป่าตาล</t>
  </si>
  <si>
    <t>เมืองลพบุรี</t>
  </si>
  <si>
    <t>โรงเรียนโสตศึกษาปานเลิศ</t>
  </si>
  <si>
    <t>บางกะพี้</t>
  </si>
  <si>
    <t>บ้านหมี่</t>
  </si>
  <si>
    <t>โรงเรียนศึกษาพิเศษชัยนาท</t>
  </si>
  <si>
    <t>โรงเรียนโสตศึกษาจังหวัดตาก</t>
  </si>
  <si>
    <t>ป่ามะม่วง</t>
  </si>
  <si>
    <t>โรงเรียนนครสวรรค์ปัญญานุกูล</t>
  </si>
  <si>
    <t>นครสวรรค์ตก</t>
  </si>
  <si>
    <t>เมืองนครสวรรค์</t>
  </si>
  <si>
    <t>นครสวรรค์</t>
  </si>
  <si>
    <t>โรงเรียนพิษณุโลกปัญญานุกูล</t>
  </si>
  <si>
    <t>มะขามสูง</t>
  </si>
  <si>
    <t>เมืองพิษณุโลก</t>
  </si>
  <si>
    <t>โรงเรียนพิจิตรปัญญานุกูล</t>
  </si>
  <si>
    <t>บ้านบุ่ง</t>
  </si>
  <si>
    <t>เมืองพิจิตร</t>
  </si>
  <si>
    <t>พิจิตร</t>
  </si>
  <si>
    <t>โรงเรียนโสตศึกษาจังหวัดเพชรบูรณ์</t>
  </si>
  <si>
    <t>โรงเรียนโสตศึกษาอนุสารสุนทร</t>
  </si>
  <si>
    <t>ช้างเผือก</t>
  </si>
  <si>
    <t>เมืองเชียงใหม่</t>
  </si>
  <si>
    <t>โรงเรียนสอนคนตาบอดภาคเหนือ ในพระบรมราชินูปถัมภ์</t>
  </si>
  <si>
    <t>พระสิงห์</t>
  </si>
  <si>
    <t>โรงเรียนกาวิละอนุกูล</t>
  </si>
  <si>
    <t>วัดเกต</t>
  </si>
  <si>
    <t>โรงเรียนศรีสังวาลย์เชียงใหม่</t>
  </si>
  <si>
    <t>หนองหาร</t>
  </si>
  <si>
    <t>สันทราย</t>
  </si>
  <si>
    <t>โรงเรียนน่านปัญญานุกูล</t>
  </si>
  <si>
    <t>ฝายแก้ว</t>
  </si>
  <si>
    <t>ภูเพียง</t>
  </si>
  <si>
    <t>โรงเรียนเชียงรายปัญญานุกูล</t>
  </si>
  <si>
    <t>ป่าอ้อดอนชัย</t>
  </si>
  <si>
    <t>เมืองเชียงราย</t>
  </si>
  <si>
    <t>โรงเรียนแพร่ปัญญานุกูล</t>
  </si>
  <si>
    <t>นาจักร</t>
  </si>
  <si>
    <t>เมืองแพร่</t>
  </si>
  <si>
    <t>โรงเรียนโสตศึกษาจังหวัดขอนแก่น</t>
  </si>
  <si>
    <t>ในเมือง</t>
  </si>
  <si>
    <t>เมืองขอนแก่น</t>
  </si>
  <si>
    <t>โรงเรียนศรีสังวาลย์ขอนแก่น</t>
  </si>
  <si>
    <t>ศิลา</t>
  </si>
  <si>
    <t>โรงเรียนโสตศึกษาจังหวัดอุดรธานี</t>
  </si>
  <si>
    <t>หนองบัว</t>
  </si>
  <si>
    <t>เมืองอุดรธานี</t>
  </si>
  <si>
    <t>อุดรธานี</t>
  </si>
  <si>
    <t>โรงเรียนอุบลปัญญานุกูล</t>
  </si>
  <si>
    <t>ขามใหญ่</t>
  </si>
  <si>
    <t>โรงเรียนโสตศึกษาจังหวัดมุกดาหาร</t>
  </si>
  <si>
    <t>มุกดาหาร</t>
  </si>
  <si>
    <t>เมืองมุกดาหาร</t>
  </si>
  <si>
    <t>โรงเรียนกาฬสินธุ์ปัญญานุกูล</t>
  </si>
  <si>
    <t>ดอนสมบูรณ์</t>
  </si>
  <si>
    <t>ยางตลาด</t>
  </si>
  <si>
    <t>กาฬสินธุ์</t>
  </si>
  <si>
    <t>โรงเรียนโสตศึกษาจังหวัดร้อยเอ็ด</t>
  </si>
  <si>
    <t>โรงเรียนโสตศึกษาจังหวัดสุรินทร์</t>
  </si>
  <si>
    <t>เชื้อเพลิง</t>
  </si>
  <si>
    <t>ปราสาท</t>
  </si>
  <si>
    <t>สุรินทร์</t>
  </si>
  <si>
    <t>โรงเรียนนครราชสีมาปัญญานุกูล</t>
  </si>
  <si>
    <t>เมืองนครราชสีมา</t>
  </si>
  <si>
    <t>นครราชสีมา</t>
  </si>
  <si>
    <t>โรงเรียนโสตศึกษาจังหวัดชัยภูมิ</t>
  </si>
  <si>
    <t>บ้านเล่า</t>
  </si>
  <si>
    <t>เมืองชัยภูมิ</t>
  </si>
  <si>
    <t>ชัยภูมิ</t>
  </si>
  <si>
    <t>โรงเรียนโสตศึกษาจังหวัดชลบุรี</t>
  </si>
  <si>
    <t>แสนสุข</t>
  </si>
  <si>
    <t>เมืองชลบุรี</t>
  </si>
  <si>
    <t>ชลบุรี</t>
  </si>
  <si>
    <t>โรงเรียนเฉลียวภาวนานุสรณ์ (ศึกษาพิเศษชลบุรี)</t>
  </si>
  <si>
    <t>พลูตาหลวง</t>
  </si>
  <si>
    <t>สัตหีบ</t>
  </si>
  <si>
    <t>โรงเรียนระยองปัญญานุกูล</t>
  </si>
  <si>
    <t>บ้านแลง</t>
  </si>
  <si>
    <t>เมืองระยอง</t>
  </si>
  <si>
    <t>ระยอง</t>
  </si>
  <si>
    <t>โรงเรียนโสตศึกษาจังหวัดปราจีนบุรี</t>
  </si>
  <si>
    <t>เนินหอม</t>
  </si>
  <si>
    <t>เมืองปราจีนบุรี</t>
  </si>
  <si>
    <t>ปราจีนบุรี</t>
  </si>
  <si>
    <t>โรงเรียนฉะเชิงเทราปัญญานุกูล</t>
  </si>
  <si>
    <t>ลาดขวาง</t>
  </si>
  <si>
    <t>บ้านโพธิ์</t>
  </si>
  <si>
    <t>ฉะเชิงเทรา</t>
  </si>
  <si>
    <t>102600CR</t>
  </si>
  <si>
    <t>ศูนย์การศึกษาพิเศษ ส่วนกลาง</t>
  </si>
  <si>
    <t>ศ.ศูนย์การศึกษาพิเศษ</t>
  </si>
  <si>
    <t>730608CR</t>
  </si>
  <si>
    <t>ศูนย์การศึกษาพิเศษ เขตการศึกษา 1 จังหวัดนครปฐม</t>
  </si>
  <si>
    <t>ไร่ขิง</t>
  </si>
  <si>
    <t>สามพราน</t>
  </si>
  <si>
    <t>120407CR</t>
  </si>
  <si>
    <t>ศูนย์การศึกษาพิเศษ ประจำจังหวัดนนทบุรี</t>
  </si>
  <si>
    <t>บางรักใหญ่</t>
  </si>
  <si>
    <t>130101CR</t>
  </si>
  <si>
    <t>ศูนย์การศึกษาพิเศษ ประจำจังหวัดปทุมธานี</t>
  </si>
  <si>
    <t>บางเตย</t>
  </si>
  <si>
    <t>สามโคก</t>
  </si>
  <si>
    <t>ปทุมธานี</t>
  </si>
  <si>
    <t>110101CR</t>
  </si>
  <si>
    <t>ศูนย์การศึกษาพิเศษ ประจำจังหวัดสมุทรปราการ</t>
  </si>
  <si>
    <t>บางปลา</t>
  </si>
  <si>
    <t>บางพลี</t>
  </si>
  <si>
    <t>สมุทรปราการ</t>
  </si>
  <si>
    <t>740101CR</t>
  </si>
  <si>
    <t>ศูนย์การศึกษาพิเศษ ประจำจังหวัดสมุทรสาคร</t>
  </si>
  <si>
    <t>โคกขาม</t>
  </si>
  <si>
    <t>เมืองสมุทรสาคร</t>
  </si>
  <si>
    <t>สมุทรสาคร</t>
  </si>
  <si>
    <t>950102CR</t>
  </si>
  <si>
    <t>ศูนย์การศึกษาพิเศษ เขตการศึกษา 2 จังหวัดยะลา</t>
  </si>
  <si>
    <t>960101CR</t>
  </si>
  <si>
    <t>ศูนย์การศึกษาพิเศษ ประจำจังหวัดนราธิวาส</t>
  </si>
  <si>
    <t>บางนาค</t>
  </si>
  <si>
    <t>เมืองนราธิวาส</t>
  </si>
  <si>
    <t>940110CR</t>
  </si>
  <si>
    <t>ศูนย์การศึกษาพิเศษ ประจำจังหวัดปัตตานี</t>
  </si>
  <si>
    <t>910102CR</t>
  </si>
  <si>
    <t>ศูนย์การศึกษาพิเศษ ประจำจังหวัดสตูล</t>
  </si>
  <si>
    <t>คลองขุด</t>
  </si>
  <si>
    <t>900310CR</t>
  </si>
  <si>
    <t>ศูนย์การศึกษาพิเศษ เขตการศึกษา 3 จังหวัดสงขลา</t>
  </si>
  <si>
    <t>จะโหนง</t>
  </si>
  <si>
    <t>จะนะ</t>
  </si>
  <si>
    <t>860107CR</t>
  </si>
  <si>
    <t>ศูนย์การศึกษาพิเศษ ประจำจังหวัดชุมพร</t>
  </si>
  <si>
    <t>ตากแดด</t>
  </si>
  <si>
    <t>เมืองชุมพร</t>
  </si>
  <si>
    <t>802002CR</t>
  </si>
  <si>
    <t>ศูนย์การศึกษาพิเศษ ประจำจังหวัดนครศรีธรรมราช</t>
  </si>
  <si>
    <t>นาสาร</t>
  </si>
  <si>
    <t>พระพรหม</t>
  </si>
  <si>
    <t>930111CR</t>
  </si>
  <si>
    <t>ศูนย์การศึกษาพิเศษ ประจำจังหวัดพัทลุง</t>
  </si>
  <si>
    <t>840204CR</t>
  </si>
  <si>
    <t>ศูนย์การศึกษาพิเศษ ประจำจังหวัดสุราษฎร์ธานี</t>
  </si>
  <si>
    <t>ทุ่งกง</t>
  </si>
  <si>
    <t>กาญจนดิษฐ์</t>
  </si>
  <si>
    <t>920106CR</t>
  </si>
  <si>
    <t>ศูนย์การศึกษาพิเศษ เขตการศึกษา 4 จังหวัดตรัง</t>
  </si>
  <si>
    <t>นาบินหลา</t>
  </si>
  <si>
    <t>เมืองตรัง</t>
  </si>
  <si>
    <t>ตรัง</t>
  </si>
  <si>
    <t>830201CR</t>
  </si>
  <si>
    <t>ศูนย์การศึกษาพิเศษ ประจำจังหวัดภูเก็ต</t>
  </si>
  <si>
    <t>กะทู้</t>
  </si>
  <si>
    <t>810115CR</t>
  </si>
  <si>
    <t>ศูนย์การศึกษาพิเศษ ประจำจังหวัดกระบี่</t>
  </si>
  <si>
    <t>ไสไทย</t>
  </si>
  <si>
    <t>เมืองกระบี่</t>
  </si>
  <si>
    <t>820503CR</t>
  </si>
  <si>
    <t>ศูนย์การศึกษาพิเศษ ประจำจังหวัดพังงา</t>
  </si>
  <si>
    <t>บางไทร</t>
  </si>
  <si>
    <t>850104CR</t>
  </si>
  <si>
    <t>ศูนย์การศึกษาพิเศษ ประจำจังหวัดระนอง</t>
  </si>
  <si>
    <t>บางริ้น</t>
  </si>
  <si>
    <t>720103CR</t>
  </si>
  <si>
    <t>ศูนย์การศึกษาพิเศษ เขตการศึกษา 5 จังหวัดสุพรรณบุรี</t>
  </si>
  <si>
    <t>710101CR</t>
  </si>
  <si>
    <t>ศูนย์การศึกษาพิเศษ ประจำจังหวัดกาญจนบุรี</t>
  </si>
  <si>
    <t>บ้านเหนือ</t>
  </si>
  <si>
    <t>770103CR</t>
  </si>
  <si>
    <t>ศูนย์การศึกษาพิเศษ ประจำจังหวัดประจวบคีรีขันธ์</t>
  </si>
  <si>
    <t>คลองวาฬ</t>
  </si>
  <si>
    <t>เมืองประจวบคีรีขันธ์</t>
  </si>
  <si>
    <t>760102CR</t>
  </si>
  <si>
    <t>ศูนย์การศึกษาพิเศษ ประจำจังหวัดเพชรบุรี</t>
  </si>
  <si>
    <t>บ้านหม้อ</t>
  </si>
  <si>
    <t>เมืองเพชรบุรี</t>
  </si>
  <si>
    <t>750301CR</t>
  </si>
  <si>
    <t>ศูนย์การศึกษาพิเศษ ประจำจังหวัดสมุทรสงคราม</t>
  </si>
  <si>
    <t>อัมพวา</t>
  </si>
  <si>
    <t>สมุทรสงคราม</t>
  </si>
  <si>
    <t>700119CR</t>
  </si>
  <si>
    <t>ศูนย์การศึกษาพิเศษ ประจำจังหวัดราชบุรี</t>
  </si>
  <si>
    <t>พงสวาย</t>
  </si>
  <si>
    <t>เมืองราชบุรี</t>
  </si>
  <si>
    <t>ราชบุรี</t>
  </si>
  <si>
    <t>160120CR</t>
  </si>
  <si>
    <t>ศูนย์การศึกษาพิเศษ เขตการศึกษา 6 จังหวัดลพบุรี</t>
  </si>
  <si>
    <t>180104CR</t>
  </si>
  <si>
    <t>ศูนย์การศึกษาพิเศษ ประจำจังหวัดชัยนาท</t>
  </si>
  <si>
    <t>140301CR</t>
  </si>
  <si>
    <t>ศูนย์การศึกษาพิเศษ ประจำจังหวัดพระนครศรีอยุธยา</t>
  </si>
  <si>
    <t>หันตรา</t>
  </si>
  <si>
    <t>พระนครศรีอยุธยา</t>
  </si>
  <si>
    <t>191305CR</t>
  </si>
  <si>
    <t>ศูนย์การศึกษาพิเศษ ประจำจังหวัดสระบุรี</t>
  </si>
  <si>
    <t>ห้วยบง</t>
  </si>
  <si>
    <t>เฉลิมพระเกียรติ</t>
  </si>
  <si>
    <t>สระบุรี</t>
  </si>
  <si>
    <t>170104CR</t>
  </si>
  <si>
    <t>ศูนย์การศึกษาพิเศษ ประจำจังหวัดสิงห์บุรี</t>
  </si>
  <si>
    <t>ม่วงหมู่</t>
  </si>
  <si>
    <t>เมืองสิงห์บุรี</t>
  </si>
  <si>
    <t>สิงห์บุรี</t>
  </si>
  <si>
    <t>610102CR</t>
  </si>
  <si>
    <t>ศูนย์การศึกษาพิเศษ ประจำจังหวัดอุทัยธานี</t>
  </si>
  <si>
    <t>น้ำซึม</t>
  </si>
  <si>
    <t>เมืองอุทัยธานี</t>
  </si>
  <si>
    <t>อุทัยธานี</t>
  </si>
  <si>
    <t>150110CR</t>
  </si>
  <si>
    <t>ศูนย์การศึกษาพิเศษ ประจำจังหวัดอ่างทอง</t>
  </si>
  <si>
    <t>จำปาหล่อ</t>
  </si>
  <si>
    <t>เมืองอ่างทอง</t>
  </si>
  <si>
    <t>อ่างทอง</t>
  </si>
  <si>
    <t>650105CR</t>
  </si>
  <si>
    <t>ศูนย์การศึกษาพิเศษ เขตการศึกษา 7 จังหวัดพิษณุโลก</t>
  </si>
  <si>
    <t>ท่าทอง</t>
  </si>
  <si>
    <t>620101CR</t>
  </si>
  <si>
    <t>ศูนย์การศึกษาพิเศษ ประจำจังหวัดกำแพงเพชร</t>
  </si>
  <si>
    <t>หนองปลิง</t>
  </si>
  <si>
    <t>เมืองกำแพงเพชร</t>
  </si>
  <si>
    <t>กำแพงเพชร</t>
  </si>
  <si>
    <t>630112CR</t>
  </si>
  <si>
    <t>ศูนย์การศึกษาพิเศษ ประจำจังหวัดตาก</t>
  </si>
  <si>
    <t>600107CR</t>
  </si>
  <si>
    <t>ศูนย์การศึกษาพิเศษ ประจำจังหวัดนครสวรรค์</t>
  </si>
  <si>
    <t>นครสวรรค์ออก</t>
  </si>
  <si>
    <t>660106CR</t>
  </si>
  <si>
    <t>ศูนย์การศึกษาพิเศษ ประจำจังหวัดพิจิตร</t>
  </si>
  <si>
    <t>670103CR</t>
  </si>
  <si>
    <t>ศูนย์การศึกษาพิเศษ ประจำจังหวัดเพชรบูรณ์</t>
  </si>
  <si>
    <t>640104CR</t>
  </si>
  <si>
    <t>ศูนย์การศึกษาพิเศษ ประจำจังหวัดสุโขทัย</t>
  </si>
  <si>
    <t>ปากแคว</t>
  </si>
  <si>
    <t>เมืองสุโขทัย</t>
  </si>
  <si>
    <t>สุโขทัย</t>
  </si>
  <si>
    <t>530807CR</t>
  </si>
  <si>
    <t>ศูนย์การศึกษาพิเศษ ประจำจังหวัดอุตรดิตถ์</t>
  </si>
  <si>
    <t>ทุ่งยั้ง</t>
  </si>
  <si>
    <t>ลับแล</t>
  </si>
  <si>
    <t>อุตรดิตถ์</t>
  </si>
  <si>
    <t>500710CR</t>
  </si>
  <si>
    <t>ศูนย์การศึกษาพิเศษ เขตการศึกษา 8 จังหวัดเชียงใหม่</t>
  </si>
  <si>
    <t>570114CR</t>
  </si>
  <si>
    <t>ศูนย์การศึกษาพิเศษ ประจำจังหวัดเชียงราย</t>
  </si>
  <si>
    <t>ริมกก</t>
  </si>
  <si>
    <t>550104CR</t>
  </si>
  <si>
    <t>ศูนย์การศึกษาพิเศษ ประจำจังหวัดน่าน</t>
  </si>
  <si>
    <t>ไชยสถาน</t>
  </si>
  <si>
    <t>เมืองน่าน</t>
  </si>
  <si>
    <t>560113CR</t>
  </si>
  <si>
    <t>ศูนย์การศึกษาพิเศษ ประจำจังหวัดพะเยา</t>
  </si>
  <si>
    <t>ท่าวังทอง</t>
  </si>
  <si>
    <t>เมืองพะเยา</t>
  </si>
  <si>
    <t>540102CR</t>
  </si>
  <si>
    <t>ศูนย์การศึกษาพิเศษ ประจำจังหวัดแพร่</t>
  </si>
  <si>
    <t>580104CR</t>
  </si>
  <si>
    <t>ศูนย์การศึกษาพิเศษ ประจำจังหวัดแม่ฮ่องสอน</t>
  </si>
  <si>
    <t>520105CR</t>
  </si>
  <si>
    <t>ศูนย์การศึกษาพิเศษ ประจำจังหวัดลำปาง</t>
  </si>
  <si>
    <t>510107CR</t>
  </si>
  <si>
    <t>ศูนย์การศึกษาพิเศษ ประจำจังหวัดลำพูน</t>
  </si>
  <si>
    <t>ต้นธง</t>
  </si>
  <si>
    <t>เมืองลำพูน</t>
  </si>
  <si>
    <t>400114CR</t>
  </si>
  <si>
    <t>ศูนย์การศึกษาพิเศษ เขตการศึกษา 9 จังหวัดขอนแก่น</t>
  </si>
  <si>
    <t>410114CR</t>
  </si>
  <si>
    <t>ศูนย์การศึกษาพิเศษ ประจำจังหวัดอุดรธานี</t>
  </si>
  <si>
    <t>สามพร้าว</t>
  </si>
  <si>
    <t>420107CR</t>
  </si>
  <si>
    <t>ศูนย์การศึกษาพิเศษ ประจำจังหวัดเลย</t>
  </si>
  <si>
    <t>นาอาน</t>
  </si>
  <si>
    <t>เมืองเลย</t>
  </si>
  <si>
    <t>470101CR</t>
  </si>
  <si>
    <t>ศูนย์การศึกษาพิเศษ ประจำจังหวัดสกลนคร</t>
  </si>
  <si>
    <t>ธาตุเชิงชุม</t>
  </si>
  <si>
    <t>เมืองสกลนคร</t>
  </si>
  <si>
    <t>430102CR</t>
  </si>
  <si>
    <t>ศูนย์การศึกษาพิเศษ ประจำจังหวัดหนองคาย</t>
  </si>
  <si>
    <t>มีชัย</t>
  </si>
  <si>
    <t>เมืองหนองคาย</t>
  </si>
  <si>
    <t>380101CR</t>
  </si>
  <si>
    <t>ศูนย์การศึกษาพิเศษ ประจำจังหวัดบึงกาฬ</t>
  </si>
  <si>
    <t>วิศิษฐ์</t>
  </si>
  <si>
    <t>เมืองบึงกาฬ</t>
  </si>
  <si>
    <t>บึงกาฬ</t>
  </si>
  <si>
    <t>390101CR</t>
  </si>
  <si>
    <t>ศูนย์การศึกษาพิเศษ ประจำจังหวัดหนองบัวลำภู</t>
  </si>
  <si>
    <t>ลำภู</t>
  </si>
  <si>
    <t>เมืองหนองบัวลำภู</t>
  </si>
  <si>
    <t>หนองบัวลำภู</t>
  </si>
  <si>
    <t>340108CR</t>
  </si>
  <si>
    <t>ศูนย์การศึกษาพิเศษ เขตการศึกษา 10 จังหวัดอุบลราชธานี</t>
  </si>
  <si>
    <t>460701CR</t>
  </si>
  <si>
    <t>ศูนย์การศึกษาพิเศษ ประจำจังหวัดกาฬสินธุ์</t>
  </si>
  <si>
    <t>480101CR</t>
  </si>
  <si>
    <t>ศูนย์การศึกษาพิเศษ ประจำจังหวัดนครพนม</t>
  </si>
  <si>
    <t>นาราชควาย</t>
  </si>
  <si>
    <t>เมืองนครพนม</t>
  </si>
  <si>
    <t>นครพนม</t>
  </si>
  <si>
    <t>440111CR</t>
  </si>
  <si>
    <t>ศูนย์การศึกษาพิเศษ ประจำจังหวัดมหาสารคาม</t>
  </si>
  <si>
    <t>เมืองมหาสารคาม</t>
  </si>
  <si>
    <t>มหาสารคาม</t>
  </si>
  <si>
    <t>490104CR</t>
  </si>
  <si>
    <t>ศูนย์การศึกษาพิเศษ ประจำจังหวัดมุกดาหาร</t>
  </si>
  <si>
    <t>บางทรายใหญ่</t>
  </si>
  <si>
    <t>350103CR</t>
  </si>
  <si>
    <t>ศูนย์การศึกษาพิเศษ ประจำจังหวัดยโสธร</t>
  </si>
  <si>
    <t>ตาดทอง</t>
  </si>
  <si>
    <t>เมืองยโสธร</t>
  </si>
  <si>
    <t>450506CR</t>
  </si>
  <si>
    <t>ศูนย์การศึกษาพิเศษ ประจำจังหวัดร้อยเอ็ด</t>
  </si>
  <si>
    <t>อุ่มเม้า</t>
  </si>
  <si>
    <t>ธวัขบุรี</t>
  </si>
  <si>
    <t>370113CR</t>
  </si>
  <si>
    <t>ศูนย์การศึกษาพิเศษ ประจำจังหวัดอำนาจเจริญ</t>
  </si>
  <si>
    <t>300116CR</t>
  </si>
  <si>
    <t>ศูนย์การศึกษาพิเศษ เขตการศึกษา 11 จังหวัดนครราชสีมา</t>
  </si>
  <si>
    <t>จอหอ</t>
  </si>
  <si>
    <t>360101CR</t>
  </si>
  <si>
    <t>ศูนย์การศึกษาพิเศษ ประจำจังหวัดชัยภูมิ</t>
  </si>
  <si>
    <t>310101CR</t>
  </si>
  <si>
    <t>ศูนย์การศึกษาพิเศษ ประจำจังหวัดบุรีรัมย์</t>
  </si>
  <si>
    <t>อิสาณ</t>
  </si>
  <si>
    <t>เมืองบุรีรัมย์</t>
  </si>
  <si>
    <t>330107CR</t>
  </si>
  <si>
    <t>ศูนย์การศึกษาพิเศษ ประจำจังหวัดศรีสะเกษ</t>
  </si>
  <si>
    <t>เมืองใต้</t>
  </si>
  <si>
    <t>320105CR</t>
  </si>
  <si>
    <t>ศูนย์การศึกษาพิเศษ ประจำจังหวัดสุรินทร์</t>
  </si>
  <si>
    <t>ท่าสว่าง</t>
  </si>
  <si>
    <t>เมืองสุรินทร์</t>
  </si>
  <si>
    <t>200206CR</t>
  </si>
  <si>
    <t>ศูนย์การศึกษาพิเศษ เขตการศึกษา 12 จังหวัดชลบุรี</t>
  </si>
  <si>
    <t>หนองชาก</t>
  </si>
  <si>
    <t>บ้านบึง</t>
  </si>
  <si>
    <t>220106CR</t>
  </si>
  <si>
    <t>ศูนย์การศึกษาพิเศษ ประจำจังหวัดจันทบุรี</t>
  </si>
  <si>
    <t>ท่าช้าง</t>
  </si>
  <si>
    <t>เมืองจันทบุรี</t>
  </si>
  <si>
    <t>240517CR</t>
  </si>
  <si>
    <t>ศูนย์การศึกษาพิเศษ ประจำจังหวัดฉะเชิงเทรา</t>
  </si>
  <si>
    <t>สิบเอ็ดศอก</t>
  </si>
  <si>
    <t>230110CR</t>
  </si>
  <si>
    <t>ศูนย์การศึกษาพิเศษ ประจำจังหวัดตราด</t>
  </si>
  <si>
    <t>ท่าพริก</t>
  </si>
  <si>
    <t>เมืองตราด</t>
  </si>
  <si>
    <t>260101CR</t>
  </si>
  <si>
    <t>ศูนย์การศึกษาพิเศษมหาจักรีสิรินธร ประจำจังหวัดนครนายก</t>
  </si>
  <si>
    <t>เมืองนครนายก</t>
  </si>
  <si>
    <t>นครนายก</t>
  </si>
  <si>
    <t>250108CR</t>
  </si>
  <si>
    <t>ศูนย์การศึกษาพิเศษ ประจำจังหวัดปราจีนบุรี</t>
  </si>
  <si>
    <t>บ้านพระ</t>
  </si>
  <si>
    <t>210101CR</t>
  </si>
  <si>
    <t>ศูนย์การศึกษาพิเศษ ประจำจังหวัดระยอง</t>
  </si>
  <si>
    <t>ทับมา</t>
  </si>
  <si>
    <t>270106CR</t>
  </si>
  <si>
    <t>ศูนย์การศึกษาพิเศษ ประจำจังหวัดสระแก้ว</t>
  </si>
  <si>
    <t>ท่าเกษม</t>
  </si>
  <si>
    <t>เมืองสระแก้ว</t>
  </si>
  <si>
    <t>สระแก้ว</t>
  </si>
  <si>
    <t>ป.ปกติ</t>
  </si>
  <si>
    <t>ส.เสี่ยงภัย</t>
  </si>
  <si>
    <t>พ.พระราชดำริ</t>
  </si>
  <si>
    <t>ช.ชายแดน</t>
  </si>
  <si>
    <t>รพ.โรงเรียนร่วมพัฒนา (Partnership School Project)</t>
  </si>
  <si>
    <t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t>
  </si>
  <si>
    <t>สำนักบริหารงานการศึกษาพิเศษ</t>
  </si>
  <si>
    <t>วิทยาศาสตร์(ทั่วไป)</t>
  </si>
  <si>
    <t>แบบแสดงที่ตั้งและปริมาณงานของสถานศึกษาประกอบการวางแผนอัตรากำลังครูของสถานศึกษา สังกัดสำนักงานคณะกรรมการการศึกษาขั้นพื้นฐาน ปีงบประมาณ พ.ศ. 2567</t>
  </si>
  <si>
    <t>เกษียณปี 67
(บร.+ครู)</t>
  </si>
  <si>
    <t>สภาพอัตรากำลัง
หลังเกษียณ 67 (1 ต.ค. 67)</t>
  </si>
  <si>
    <t>แบบแสดงจำนวนข้าราชการครูที่เกษียณอายุราชการ ปีงบประมาณ พ.ศ. 2567 จำแนกตามสาขาวิชาเอก</t>
  </si>
  <si>
    <t>จำนวนครูเกษียณอายุราชการ ปีงบประมาณ พ.ศ. 2567  จำแนกตามสาขาวิชาเอก</t>
  </si>
  <si>
    <t>แบบแสดงความต้องการทดแทนอัตรากำลังครูที่เกษียณอายุราชการ ปีงบประมาณ พ.ศ. 2567 จำแนกตามสาขาวิชาเอก</t>
  </si>
  <si>
    <t>ความต้องการทดแทนอัตรากำลังครูที่เกษียณอายุราชการ ปีงบประมาณ พ.ศ. 2567 จำแนกตามสาขาวิชาเอก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</si>
</sst>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)"/>
  </numFmts>
  <fonts count="28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i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20"/>
      <color rgb="FFFF0000"/>
      <name val="TH SarabunPSK"/>
      <family val="2"/>
    </font>
    <font>
      <b/>
      <sz val="28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3" tint="-0.249977111117893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b/>
      <sz val="18"/>
      <color rgb="FFFFFF00"/>
      <name val="TH SarabunPSK"/>
      <family val="2"/>
    </font>
    <font>
      <b/>
      <u/>
      <sz val="20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theme="0"/>
        <bgColor rgb="FFFF99FF"/>
      </patternFill>
    </fill>
    <fill>
      <patternFill patternType="lightGray">
        <fgColor theme="0"/>
        <bgColor rgb="FFFFFF9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401">
    <xf numFmtId="0" fontId="0" fillId="0" borderId="0" xfId="0"/>
    <xf numFmtId="0" fontId="4" fillId="11" borderId="13" xfId="1" applyFont="1" applyFill="1" applyBorder="1" applyAlignment="1">
      <alignment horizontal="center"/>
    </xf>
    <xf numFmtId="0" fontId="4" fillId="12" borderId="13" xfId="1" applyFont="1" applyFill="1" applyBorder="1" applyAlignment="1">
      <alignment horizontal="center"/>
    </xf>
    <xf numFmtId="0" fontId="4" fillId="8" borderId="13" xfId="1" applyFont="1" applyFill="1" applyBorder="1" applyAlignment="1">
      <alignment horizontal="center"/>
    </xf>
    <xf numFmtId="0" fontId="4" fillId="13" borderId="13" xfId="1" applyFont="1" applyFill="1" applyBorder="1" applyAlignment="1">
      <alignment horizontal="center"/>
    </xf>
    <xf numFmtId="0" fontId="9" fillId="0" borderId="0" xfId="0" applyFont="1"/>
    <xf numFmtId="0" fontId="4" fillId="0" borderId="0" xfId="2" applyFont="1"/>
    <xf numFmtId="0" fontId="4" fillId="0" borderId="0" xfId="2" applyFont="1" applyAlignment="1">
      <alignment horizontal="center"/>
    </xf>
    <xf numFmtId="0" fontId="10" fillId="0" borderId="0" xfId="2" applyFont="1" applyAlignment="1">
      <alignment horizontal="right"/>
    </xf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13" xfId="2" applyFont="1" applyBorder="1" applyAlignment="1">
      <alignment horizontal="center" shrinkToFit="1"/>
    </xf>
    <xf numFmtId="0" fontId="4" fillId="6" borderId="13" xfId="2" applyFont="1" applyFill="1" applyBorder="1" applyAlignment="1">
      <alignment shrinkToFit="1"/>
    </xf>
    <xf numFmtId="0" fontId="4" fillId="0" borderId="13" xfId="2" applyFont="1" applyBorder="1" applyAlignment="1">
      <alignment shrinkToFit="1"/>
    </xf>
    <xf numFmtId="0" fontId="4" fillId="2" borderId="13" xfId="2" applyFont="1" applyFill="1" applyBorder="1" applyAlignment="1">
      <alignment horizontal="center"/>
    </xf>
    <xf numFmtId="0" fontId="4" fillId="0" borderId="14" xfId="2" applyFont="1" applyBorder="1" applyAlignment="1">
      <alignment horizontal="center" shrinkToFit="1"/>
    </xf>
    <xf numFmtId="0" fontId="4" fillId="6" borderId="14" xfId="2" applyFont="1" applyFill="1" applyBorder="1" applyAlignment="1">
      <alignment shrinkToFit="1"/>
    </xf>
    <xf numFmtId="0" fontId="4" fillId="0" borderId="14" xfId="2" applyFont="1" applyBorder="1" applyAlignment="1">
      <alignment shrinkToFit="1"/>
    </xf>
    <xf numFmtId="0" fontId="4" fillId="2" borderId="14" xfId="2" applyFont="1" applyFill="1" applyBorder="1" applyAlignment="1">
      <alignment horizontal="center"/>
    </xf>
    <xf numFmtId="0" fontId="4" fillId="6" borderId="15" xfId="2" applyFont="1" applyFill="1" applyBorder="1" applyAlignment="1">
      <alignment shrinkToFit="1"/>
    </xf>
    <xf numFmtId="0" fontId="4" fillId="3" borderId="1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12" borderId="14" xfId="2" applyFont="1" applyFill="1" applyBorder="1" applyAlignment="1">
      <alignment horizontal="center" shrinkToFit="1"/>
    </xf>
    <xf numFmtId="0" fontId="4" fillId="0" borderId="15" xfId="2" applyFont="1" applyBorder="1" applyAlignment="1">
      <alignment horizontal="center" shrinkToFit="1"/>
    </xf>
    <xf numFmtId="0" fontId="4" fillId="0" borderId="15" xfId="2" applyFont="1" applyBorder="1" applyAlignment="1">
      <alignment shrinkToFit="1"/>
    </xf>
    <xf numFmtId="0" fontId="8" fillId="3" borderId="11" xfId="2" applyFont="1" applyFill="1" applyBorder="1" applyAlignment="1">
      <alignment horizontal="center" vertical="center"/>
    </xf>
    <xf numFmtId="0" fontId="8" fillId="0" borderId="0" xfId="2" applyFont="1"/>
    <xf numFmtId="0" fontId="4" fillId="0" borderId="0" xfId="2" applyFont="1" applyAlignment="1">
      <alignment vertical="center" shrinkToFit="1"/>
    </xf>
    <xf numFmtId="0" fontId="8" fillId="0" borderId="18" xfId="2" applyFont="1" applyBorder="1" applyAlignment="1">
      <alignment vertical="center" shrinkToFit="1"/>
    </xf>
    <xf numFmtId="0" fontId="12" fillId="0" borderId="0" xfId="2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2" applyFont="1"/>
    <xf numFmtId="0" fontId="4" fillId="0" borderId="16" xfId="2" applyFont="1" applyBorder="1" applyAlignment="1">
      <alignment horizontal="center" vertical="center" shrinkToFit="1"/>
    </xf>
    <xf numFmtId="0" fontId="4" fillId="3" borderId="11" xfId="2" applyFont="1" applyFill="1" applyBorder="1" applyAlignment="1">
      <alignment horizontal="center" vertical="center" shrinkToFit="1"/>
    </xf>
    <xf numFmtId="0" fontId="8" fillId="15" borderId="11" xfId="2" applyFont="1" applyFill="1" applyBorder="1" applyAlignment="1">
      <alignment horizontal="center" vertical="center"/>
    </xf>
    <xf numFmtId="0" fontId="4" fillId="0" borderId="0" xfId="2" applyFont="1" applyAlignment="1">
      <alignment shrinkToFit="1"/>
    </xf>
    <xf numFmtId="0" fontId="4" fillId="0" borderId="0" xfId="2" applyFont="1" applyAlignment="1">
      <alignment horizontal="center" shrinkToFit="1"/>
    </xf>
    <xf numFmtId="0" fontId="18" fillId="0" borderId="0" xfId="2" applyFont="1"/>
    <xf numFmtId="0" fontId="4" fillId="9" borderId="13" xfId="2" applyFont="1" applyFill="1" applyBorder="1" applyAlignment="1">
      <alignment horizontal="center"/>
    </xf>
    <xf numFmtId="0" fontId="5" fillId="6" borderId="13" xfId="2" applyFont="1" applyFill="1" applyBorder="1" applyAlignment="1">
      <alignment horizontal="center"/>
    </xf>
    <xf numFmtId="0" fontId="4" fillId="15" borderId="13" xfId="2" applyFont="1" applyFill="1" applyBorder="1" applyAlignment="1" applyProtection="1">
      <alignment horizontal="center" shrinkToFit="1"/>
      <protection locked="0"/>
    </xf>
    <xf numFmtId="0" fontId="5" fillId="15" borderId="14" xfId="2" applyFont="1" applyFill="1" applyBorder="1" applyAlignment="1" applyProtection="1">
      <alignment horizontal="center" vertical="center" shrinkToFit="1"/>
      <protection locked="0"/>
    </xf>
    <xf numFmtId="0" fontId="4" fillId="15" borderId="13" xfId="2" applyFont="1" applyFill="1" applyBorder="1" applyAlignment="1">
      <alignment horizontal="center" shrinkToFit="1"/>
    </xf>
    <xf numFmtId="0" fontId="8" fillId="0" borderId="0" xfId="2" applyFont="1" applyAlignment="1">
      <alignment vertical="center"/>
    </xf>
    <xf numFmtId="0" fontId="8" fillId="0" borderId="11" xfId="2" quotePrefix="1" applyFont="1" applyBorder="1" applyAlignment="1">
      <alignment horizontal="center" vertical="center" shrinkToFit="1"/>
    </xf>
    <xf numFmtId="0" fontId="8" fillId="15" borderId="11" xfId="2" quotePrefix="1" applyFont="1" applyFill="1" applyBorder="1" applyAlignment="1">
      <alignment horizontal="center" vertical="center" shrinkToFit="1"/>
    </xf>
    <xf numFmtId="2" fontId="4" fillId="12" borderId="14" xfId="2" applyNumberFormat="1" applyFont="1" applyFill="1" applyBorder="1" applyAlignment="1">
      <alignment horizontal="center" shrinkToFit="1"/>
    </xf>
    <xf numFmtId="0" fontId="5" fillId="6" borderId="14" xfId="2" applyFont="1" applyFill="1" applyBorder="1" applyAlignment="1">
      <alignment shrinkToFit="1"/>
    </xf>
    <xf numFmtId="0" fontId="4" fillId="9" borderId="14" xfId="2" applyFont="1" applyFill="1" applyBorder="1" applyAlignment="1">
      <alignment horizontal="center"/>
    </xf>
    <xf numFmtId="0" fontId="4" fillId="12" borderId="14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/>
    </xf>
    <xf numFmtId="0" fontId="4" fillId="13" borderId="14" xfId="1" applyFont="1" applyFill="1" applyBorder="1" applyAlignment="1">
      <alignment horizontal="center"/>
    </xf>
    <xf numFmtId="0" fontId="4" fillId="15" borderId="14" xfId="2" applyFont="1" applyFill="1" applyBorder="1" applyAlignment="1" applyProtection="1">
      <alignment horizontal="center" shrinkToFit="1"/>
      <protection locked="0"/>
    </xf>
    <xf numFmtId="0" fontId="4" fillId="15" borderId="14" xfId="2" applyFont="1" applyFill="1" applyBorder="1" applyAlignment="1">
      <alignment horizontal="center" shrinkToFit="1"/>
    </xf>
    <xf numFmtId="1" fontId="4" fillId="12" borderId="14" xfId="2" applyNumberFormat="1" applyFont="1" applyFill="1" applyBorder="1" applyAlignment="1">
      <alignment horizontal="center" shrinkToFit="1"/>
    </xf>
    <xf numFmtId="0" fontId="4" fillId="0" borderId="19" xfId="2" applyFont="1" applyBorder="1" applyAlignment="1">
      <alignment horizontal="center" shrinkToFit="1"/>
    </xf>
    <xf numFmtId="0" fontId="5" fillId="6" borderId="19" xfId="2" applyFont="1" applyFill="1" applyBorder="1" applyAlignment="1">
      <alignment shrinkToFit="1"/>
    </xf>
    <xf numFmtId="0" fontId="4" fillId="0" borderId="19" xfId="2" applyFont="1" applyBorder="1" applyAlignment="1">
      <alignment shrinkToFit="1"/>
    </xf>
    <xf numFmtId="0" fontId="4" fillId="9" borderId="19" xfId="2" applyFont="1" applyFill="1" applyBorder="1" applyAlignment="1">
      <alignment horizontal="center"/>
    </xf>
    <xf numFmtId="0" fontId="4" fillId="12" borderId="19" xfId="1" applyFont="1" applyFill="1" applyBorder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5" borderId="19" xfId="2" applyFont="1" applyFill="1" applyBorder="1" applyAlignment="1" applyProtection="1">
      <alignment horizontal="center" shrinkToFit="1"/>
      <protection locked="0"/>
    </xf>
    <xf numFmtId="0" fontId="5" fillId="15" borderId="19" xfId="2" applyFont="1" applyFill="1" applyBorder="1" applyAlignment="1" applyProtection="1">
      <alignment horizontal="center" vertical="center" shrinkToFit="1"/>
      <protection locked="0"/>
    </xf>
    <xf numFmtId="0" fontId="4" fillId="15" borderId="19" xfId="2" applyFont="1" applyFill="1" applyBorder="1" applyAlignment="1">
      <alignment horizontal="center" shrinkToFit="1"/>
    </xf>
    <xf numFmtId="0" fontId="4" fillId="2" borderId="20" xfId="2" applyFont="1" applyFill="1" applyBorder="1" applyAlignment="1">
      <alignment horizontal="center"/>
    </xf>
    <xf numFmtId="0" fontId="4" fillId="12" borderId="11" xfId="2" applyFont="1" applyFill="1" applyBorder="1" applyAlignment="1">
      <alignment horizontal="center" shrinkToFit="1"/>
    </xf>
    <xf numFmtId="0" fontId="4" fillId="12" borderId="11" xfId="2" applyFont="1" applyFill="1" applyBorder="1" applyAlignment="1">
      <alignment shrinkToFit="1"/>
    </xf>
    <xf numFmtId="0" fontId="20" fillId="12" borderId="9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shrinkToFit="1"/>
    </xf>
    <xf numFmtId="0" fontId="8" fillId="2" borderId="11" xfId="2" applyFont="1" applyFill="1" applyBorder="1" applyAlignment="1">
      <alignment horizontal="center"/>
    </xf>
    <xf numFmtId="0" fontId="4" fillId="17" borderId="13" xfId="2" applyFont="1" applyFill="1" applyBorder="1" applyAlignment="1">
      <alignment shrinkToFit="1"/>
    </xf>
    <xf numFmtId="0" fontId="4" fillId="17" borderId="14" xfId="2" applyFont="1" applyFill="1" applyBorder="1" applyAlignment="1">
      <alignment shrinkToFit="1"/>
    </xf>
    <xf numFmtId="0" fontId="4" fillId="17" borderId="13" xfId="2" applyFont="1" applyFill="1" applyBorder="1" applyAlignment="1">
      <alignment horizontal="center" shrinkToFit="1"/>
    </xf>
    <xf numFmtId="0" fontId="4" fillId="17" borderId="14" xfId="2" applyFont="1" applyFill="1" applyBorder="1" applyAlignment="1">
      <alignment horizontal="center" shrinkToFit="1"/>
    </xf>
    <xf numFmtId="0" fontId="4" fillId="17" borderId="15" xfId="2" applyFont="1" applyFill="1" applyBorder="1" applyAlignment="1">
      <alignment horizontal="center" shrinkToFit="1"/>
    </xf>
    <xf numFmtId="0" fontId="8" fillId="17" borderId="15" xfId="2" applyFont="1" applyFill="1" applyBorder="1" applyAlignment="1">
      <alignment horizontal="center" vertical="center" shrinkToFit="1"/>
    </xf>
    <xf numFmtId="0" fontId="4" fillId="17" borderId="11" xfId="2" applyFont="1" applyFill="1" applyBorder="1" applyAlignment="1">
      <alignment horizontal="center" vertical="center"/>
    </xf>
    <xf numFmtId="164" fontId="21" fillId="0" borderId="0" xfId="2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2" applyFont="1"/>
    <xf numFmtId="0" fontId="4" fillId="5" borderId="11" xfId="2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/>
    </xf>
    <xf numFmtId="0" fontId="22" fillId="3" borderId="11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8" fillId="13" borderId="11" xfId="2" applyFont="1" applyFill="1" applyBorder="1" applyAlignment="1">
      <alignment horizontal="center" vertical="center"/>
    </xf>
    <xf numFmtId="0" fontId="8" fillId="14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4" fillId="6" borderId="19" xfId="2" applyFont="1" applyFill="1" applyBorder="1" applyAlignment="1">
      <alignment shrinkToFit="1"/>
    </xf>
    <xf numFmtId="0" fontId="4" fillId="17" borderId="19" xfId="2" applyFont="1" applyFill="1" applyBorder="1" applyAlignment="1">
      <alignment shrinkToFit="1"/>
    </xf>
    <xf numFmtId="2" fontId="4" fillId="3" borderId="11" xfId="2" applyNumberFormat="1" applyFont="1" applyFill="1" applyBorder="1" applyAlignment="1">
      <alignment horizontal="center" shrinkToFit="1"/>
    </xf>
    <xf numFmtId="0" fontId="6" fillId="0" borderId="0" xfId="2" applyFont="1" applyAlignment="1">
      <alignment horizontal="left" vertical="center"/>
    </xf>
    <xf numFmtId="0" fontId="4" fillId="0" borderId="11" xfId="2" applyFont="1" applyBorder="1" applyAlignment="1">
      <alignment horizontal="center" vertical="center" wrapText="1" shrinkToFit="1"/>
    </xf>
    <xf numFmtId="0" fontId="15" fillId="0" borderId="0" xfId="0" applyFont="1" applyAlignment="1">
      <alignment horizontal="left"/>
    </xf>
    <xf numFmtId="1" fontId="4" fillId="0" borderId="14" xfId="2" applyNumberFormat="1" applyFont="1" applyBorder="1" applyAlignment="1">
      <alignment horizontal="center" shrinkToFit="1"/>
    </xf>
    <xf numFmtId="2" fontId="4" fillId="0" borderId="14" xfId="2" applyNumberFormat="1" applyFont="1" applyBorder="1" applyAlignment="1">
      <alignment horizontal="center" shrinkToFit="1"/>
    </xf>
    <xf numFmtId="2" fontId="4" fillId="0" borderId="19" xfId="2" applyNumberFormat="1" applyFont="1" applyBorder="1" applyAlignment="1">
      <alignment horizontal="center" shrinkToFit="1"/>
    </xf>
    <xf numFmtId="0" fontId="4" fillId="0" borderId="0" xfId="0" applyFont="1"/>
    <xf numFmtId="0" fontId="6" fillId="0" borderId="0" xfId="0" applyFont="1" applyAlignment="1">
      <alignment horizontal="right"/>
    </xf>
    <xf numFmtId="0" fontId="23" fillId="3" borderId="21" xfId="0" applyFont="1" applyFill="1" applyBorder="1" applyAlignment="1">
      <alignment horizontal="left"/>
    </xf>
    <xf numFmtId="0" fontId="6" fillId="3" borderId="0" xfId="0" applyFont="1" applyFill="1"/>
    <xf numFmtId="0" fontId="1" fillId="0" borderId="0" xfId="4"/>
    <xf numFmtId="0" fontId="23" fillId="3" borderId="0" xfId="0" applyFont="1" applyFill="1" applyAlignment="1">
      <alignment horizontal="left"/>
    </xf>
    <xf numFmtId="0" fontId="4" fillId="2" borderId="13" xfId="2" applyFont="1" applyFill="1" applyBorder="1" applyAlignment="1">
      <alignment horizontal="center" vertical="center"/>
    </xf>
    <xf numFmtId="0" fontId="8" fillId="15" borderId="11" xfId="2" applyFont="1" applyFill="1" applyBorder="1" applyAlignment="1">
      <alignment horizontal="center" vertical="center" shrinkToFit="1"/>
    </xf>
    <xf numFmtId="49" fontId="4" fillId="0" borderId="0" xfId="2" applyNumberFormat="1" applyFont="1"/>
    <xf numFmtId="49" fontId="6" fillId="0" borderId="0" xfId="2" applyNumberFormat="1" applyFont="1" applyAlignment="1">
      <alignment horizontal="center" vertical="center"/>
    </xf>
    <xf numFmtId="49" fontId="8" fillId="0" borderId="11" xfId="2" quotePrefix="1" applyNumberFormat="1" applyFont="1" applyBorder="1" applyAlignment="1">
      <alignment horizontal="center" vertical="center" shrinkToFit="1"/>
    </xf>
    <xf numFmtId="49" fontId="4" fillId="0" borderId="14" xfId="2" applyNumberFormat="1" applyFont="1" applyBorder="1" applyAlignment="1">
      <alignment horizontal="center" shrinkToFit="1"/>
    </xf>
    <xf numFmtId="49" fontId="4" fillId="0" borderId="19" xfId="2" applyNumberFormat="1" applyFont="1" applyBorder="1" applyAlignment="1">
      <alignment horizontal="center" shrinkToFit="1"/>
    </xf>
    <xf numFmtId="49" fontId="6" fillId="0" borderId="0" xfId="0" applyNumberFormat="1" applyFont="1"/>
    <xf numFmtId="49" fontId="0" fillId="0" borderId="9" xfId="0" applyNumberForma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shrinkToFit="1"/>
    </xf>
    <xf numFmtId="49" fontId="4" fillId="0" borderId="15" xfId="2" applyNumberFormat="1" applyFont="1" applyBorder="1" applyAlignment="1">
      <alignment horizontal="center" shrinkToFit="1"/>
    </xf>
    <xf numFmtId="0" fontId="8" fillId="3" borderId="18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shrinkToFit="1"/>
    </xf>
    <xf numFmtId="0" fontId="17" fillId="18" borderId="11" xfId="0" applyFont="1" applyFill="1" applyBorder="1" applyAlignment="1">
      <alignment horizontal="center" vertical="center"/>
    </xf>
    <xf numFmtId="0" fontId="11" fillId="13" borderId="11" xfId="2" applyFont="1" applyFill="1" applyBorder="1" applyAlignment="1">
      <alignment vertical="center" shrinkToFit="1"/>
    </xf>
    <xf numFmtId="0" fontId="8" fillId="19" borderId="11" xfId="2" applyFont="1" applyFill="1" applyBorder="1" applyAlignment="1">
      <alignment horizontal="center" vertical="center" wrapText="1"/>
    </xf>
    <xf numFmtId="0" fontId="8" fillId="19" borderId="9" xfId="2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1" xfId="2" quotePrefix="1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shrinkToFit="1"/>
    </xf>
    <xf numFmtId="0" fontId="5" fillId="0" borderId="19" xfId="2" applyFont="1" applyBorder="1" applyAlignment="1">
      <alignment horizontal="center" shrinkToFit="1"/>
    </xf>
    <xf numFmtId="0" fontId="14" fillId="20" borderId="9" xfId="2" applyFont="1" applyFill="1" applyBorder="1" applyAlignment="1">
      <alignment horizontal="center" vertical="center" wrapText="1"/>
    </xf>
    <xf numFmtId="0" fontId="14" fillId="20" borderId="11" xfId="2" quotePrefix="1" applyFont="1" applyFill="1" applyBorder="1" applyAlignment="1">
      <alignment horizontal="center" vertical="center" shrinkToFit="1"/>
    </xf>
    <xf numFmtId="0" fontId="8" fillId="16" borderId="11" xfId="2" applyFont="1" applyFill="1" applyBorder="1" applyAlignment="1">
      <alignment horizontal="center" vertical="center"/>
    </xf>
    <xf numFmtId="0" fontId="8" fillId="16" borderId="11" xfId="2" quotePrefix="1" applyFont="1" applyFill="1" applyBorder="1" applyAlignment="1">
      <alignment horizontal="center" vertical="center" shrinkToFit="1"/>
    </xf>
    <xf numFmtId="0" fontId="4" fillId="16" borderId="13" xfId="2" applyFont="1" applyFill="1" applyBorder="1" applyAlignment="1">
      <alignment horizontal="center" shrinkToFit="1"/>
    </xf>
    <xf numFmtId="0" fontId="4" fillId="16" borderId="14" xfId="2" applyFont="1" applyFill="1" applyBorder="1" applyAlignment="1">
      <alignment horizontal="center" shrinkToFit="1"/>
    </xf>
    <xf numFmtId="0" fontId="4" fillId="16" borderId="11" xfId="2" applyFont="1" applyFill="1" applyBorder="1" applyAlignment="1">
      <alignment horizontal="center" shrinkToFit="1"/>
    </xf>
    <xf numFmtId="0" fontId="4" fillId="7" borderId="13" xfId="2" applyFont="1" applyFill="1" applyBorder="1" applyAlignment="1">
      <alignment horizontal="center" shrinkToFit="1"/>
    </xf>
    <xf numFmtId="0" fontId="4" fillId="7" borderId="14" xfId="2" applyFont="1" applyFill="1" applyBorder="1" applyAlignment="1">
      <alignment horizontal="center" shrinkToFit="1"/>
    </xf>
    <xf numFmtId="0" fontId="8" fillId="8" borderId="11" xfId="2" quotePrefix="1" applyFont="1" applyFill="1" applyBorder="1" applyAlignment="1">
      <alignment horizontal="center" vertical="center" shrinkToFit="1"/>
    </xf>
    <xf numFmtId="2" fontId="4" fillId="8" borderId="13" xfId="2" applyNumberFormat="1" applyFont="1" applyFill="1" applyBorder="1" applyAlignment="1">
      <alignment horizontal="center" shrinkToFit="1"/>
    </xf>
    <xf numFmtId="2" fontId="4" fillId="8" borderId="14" xfId="2" applyNumberFormat="1" applyFont="1" applyFill="1" applyBorder="1" applyAlignment="1">
      <alignment horizontal="center" shrinkToFit="1"/>
    </xf>
    <xf numFmtId="0" fontId="4" fillId="0" borderId="16" xfId="2" applyFont="1" applyBorder="1" applyAlignment="1">
      <alignment horizontal="center" vertical="center" wrapText="1" shrinkToFit="1"/>
    </xf>
    <xf numFmtId="0" fontId="4" fillId="21" borderId="13" xfId="2" applyFont="1" applyFill="1" applyBorder="1" applyAlignment="1">
      <alignment shrinkToFit="1"/>
    </xf>
    <xf numFmtId="0" fontId="4" fillId="21" borderId="14" xfId="2" applyFont="1" applyFill="1" applyBorder="1" applyAlignment="1">
      <alignment shrinkToFit="1"/>
    </xf>
    <xf numFmtId="0" fontId="4" fillId="21" borderId="15" xfId="2" applyFont="1" applyFill="1" applyBorder="1" applyAlignment="1">
      <alignment shrinkToFit="1"/>
    </xf>
    <xf numFmtId="0" fontId="8" fillId="21" borderId="9" xfId="2" applyFont="1" applyFill="1" applyBorder="1" applyAlignment="1">
      <alignment horizontal="center" vertical="center"/>
    </xf>
    <xf numFmtId="0" fontId="17" fillId="0" borderId="11" xfId="2" applyFont="1" applyBorder="1" applyAlignment="1">
      <alignment horizontal="center" vertical="center" wrapText="1" shrinkToFit="1"/>
    </xf>
    <xf numFmtId="0" fontId="17" fillId="10" borderId="11" xfId="2" applyFont="1" applyFill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/>
    </xf>
    <xf numFmtId="0" fontId="20" fillId="12" borderId="11" xfId="0" applyFont="1" applyFill="1" applyBorder="1" applyAlignment="1">
      <alignment horizontal="center" vertical="top" wrapText="1"/>
    </xf>
    <xf numFmtId="0" fontId="20" fillId="12" borderId="11" xfId="0" applyFont="1" applyFill="1" applyBorder="1" applyAlignment="1">
      <alignment horizontal="center" vertical="center"/>
    </xf>
    <xf numFmtId="0" fontId="20" fillId="12" borderId="11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0" fillId="0" borderId="0" xfId="2" applyFont="1"/>
    <xf numFmtId="0" fontId="26" fillId="0" borderId="2" xfId="2" applyFont="1" applyBorder="1"/>
    <xf numFmtId="0" fontId="26" fillId="0" borderId="1" xfId="2" applyFont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17" fillId="23" borderId="11" xfId="2" applyFont="1" applyFill="1" applyBorder="1" applyAlignment="1">
      <alignment horizontal="center" vertical="center" shrinkToFit="1"/>
    </xf>
    <xf numFmtId="0" fontId="20" fillId="0" borderId="1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6" fillId="0" borderId="5" xfId="2" applyFont="1" applyBorder="1" applyAlignment="1">
      <alignment horizontal="right"/>
    </xf>
    <xf numFmtId="0" fontId="20" fillId="0" borderId="0" xfId="2" applyFont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horizontal="right"/>
    </xf>
    <xf numFmtId="0" fontId="17" fillId="0" borderId="0" xfId="2" quotePrefix="1" applyFont="1" applyAlignment="1">
      <alignment horizontal="center"/>
    </xf>
    <xf numFmtId="46" fontId="17" fillId="0" borderId="0" xfId="2" quotePrefix="1" applyNumberFormat="1" applyFont="1"/>
    <xf numFmtId="0" fontId="17" fillId="0" borderId="0" xfId="2" quotePrefix="1" applyFont="1"/>
    <xf numFmtId="0" fontId="20" fillId="0" borderId="0" xfId="2" quotePrefix="1" applyFont="1"/>
    <xf numFmtId="0" fontId="20" fillId="0" borderId="5" xfId="2" applyFont="1" applyBorder="1"/>
    <xf numFmtId="0" fontId="26" fillId="0" borderId="8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0" fontId="20" fillId="0" borderId="1" xfId="2" applyFont="1" applyBorder="1"/>
    <xf numFmtId="0" fontId="20" fillId="0" borderId="4" xfId="2" applyFont="1" applyBorder="1"/>
    <xf numFmtId="0" fontId="20" fillId="0" borderId="7" xfId="2" applyFont="1" applyBorder="1"/>
    <xf numFmtId="0" fontId="17" fillId="0" borderId="5" xfId="2" applyFont="1" applyBorder="1" applyAlignment="1">
      <alignment horizontal="left"/>
    </xf>
    <xf numFmtId="0" fontId="17" fillId="23" borderId="11" xfId="2" applyFont="1" applyFill="1" applyBorder="1" applyAlignment="1">
      <alignment horizontal="center"/>
    </xf>
    <xf numFmtId="17" fontId="20" fillId="0" borderId="20" xfId="2" applyNumberFormat="1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0" fontId="20" fillId="0" borderId="15" xfId="2" applyFont="1" applyBorder="1" applyAlignment="1">
      <alignment horizontal="center"/>
    </xf>
    <xf numFmtId="0" fontId="17" fillId="0" borderId="5" xfId="2" applyFont="1" applyBorder="1" applyAlignment="1">
      <alignment horizontal="right"/>
    </xf>
    <xf numFmtId="0" fontId="20" fillId="0" borderId="8" xfId="2" applyFont="1" applyBorder="1"/>
    <xf numFmtId="0" fontId="20" fillId="0" borderId="10" xfId="2" applyFont="1" applyBorder="1"/>
    <xf numFmtId="0" fontId="20" fillId="0" borderId="12" xfId="2" applyFont="1" applyBorder="1"/>
    <xf numFmtId="0" fontId="17" fillId="0" borderId="2" xfId="2" applyFont="1" applyBorder="1"/>
    <xf numFmtId="0" fontId="17" fillId="0" borderId="1" xfId="2" applyFont="1" applyBorder="1"/>
    <xf numFmtId="0" fontId="17" fillId="0" borderId="1" xfId="2" applyFont="1" applyBorder="1" applyAlignment="1">
      <alignment horizontal="left"/>
    </xf>
    <xf numFmtId="0" fontId="17" fillId="0" borderId="1" xfId="2" quotePrefix="1" applyFont="1" applyBorder="1" applyAlignment="1">
      <alignment horizontal="left"/>
    </xf>
    <xf numFmtId="0" fontId="17" fillId="0" borderId="4" xfId="2" quotePrefix="1" applyFont="1" applyBorder="1"/>
    <xf numFmtId="0" fontId="20" fillId="0" borderId="22" xfId="2" applyFont="1" applyBorder="1"/>
    <xf numFmtId="0" fontId="17" fillId="0" borderId="21" xfId="2" applyFont="1" applyBorder="1"/>
    <xf numFmtId="0" fontId="17" fillId="0" borderId="21" xfId="2" applyFont="1" applyBorder="1" applyAlignment="1">
      <alignment horizontal="left"/>
    </xf>
    <xf numFmtId="0" fontId="20" fillId="0" borderId="21" xfId="2" applyFont="1" applyBorder="1"/>
    <xf numFmtId="0" fontId="17" fillId="0" borderId="21" xfId="2" quotePrefix="1" applyFont="1" applyBorder="1" applyAlignment="1">
      <alignment horizontal="left"/>
    </xf>
    <xf numFmtId="46" fontId="17" fillId="0" borderId="23" xfId="2" quotePrefix="1" applyNumberFormat="1" applyFont="1" applyBorder="1"/>
    <xf numFmtId="0" fontId="17" fillId="0" borderId="28" xfId="2" applyFont="1" applyBorder="1"/>
    <xf numFmtId="0" fontId="17" fillId="0" borderId="29" xfId="2" applyFont="1" applyBorder="1"/>
    <xf numFmtId="0" fontId="17" fillId="0" borderId="29" xfId="2" applyFont="1" applyBorder="1" applyAlignment="1">
      <alignment horizontal="left"/>
    </xf>
    <xf numFmtId="0" fontId="20" fillId="0" borderId="29" xfId="2" applyFont="1" applyBorder="1"/>
    <xf numFmtId="0" fontId="17" fillId="0" borderId="29" xfId="2" quotePrefix="1" applyFont="1" applyBorder="1" applyAlignment="1">
      <alignment horizontal="left"/>
    </xf>
    <xf numFmtId="0" fontId="17" fillId="0" borderId="30" xfId="2" quotePrefix="1" applyFont="1" applyBorder="1"/>
    <xf numFmtId="0" fontId="17" fillId="0" borderId="22" xfId="2" applyFont="1" applyBorder="1"/>
    <xf numFmtId="0" fontId="17" fillId="0" borderId="23" xfId="2" quotePrefix="1" applyFont="1" applyBorder="1"/>
    <xf numFmtId="0" fontId="17" fillId="0" borderId="26" xfId="2" applyFont="1" applyBorder="1"/>
    <xf numFmtId="0" fontId="17" fillId="0" borderId="31" xfId="2" applyFont="1" applyBorder="1" applyAlignment="1">
      <alignment vertical="top"/>
    </xf>
    <xf numFmtId="0" fontId="17" fillId="0" borderId="31" xfId="2" applyFont="1" applyBorder="1" applyAlignment="1">
      <alignment horizontal="left" vertical="top"/>
    </xf>
    <xf numFmtId="0" fontId="17" fillId="0" borderId="31" xfId="2" applyFont="1" applyBorder="1"/>
    <xf numFmtId="0" fontId="17" fillId="0" borderId="31" xfId="2" quotePrefix="1" applyFont="1" applyBorder="1" applyAlignment="1">
      <alignment horizontal="left" vertical="top"/>
    </xf>
    <xf numFmtId="20" fontId="17" fillId="0" borderId="27" xfId="2" quotePrefix="1" applyNumberFormat="1" applyFont="1" applyBorder="1" applyAlignment="1">
      <alignment horizontal="left" vertical="top"/>
    </xf>
    <xf numFmtId="0" fontId="20" fillId="0" borderId="0" xfId="5" applyFont="1"/>
    <xf numFmtId="0" fontId="17" fillId="0" borderId="7" xfId="2" applyFont="1" applyBorder="1"/>
    <xf numFmtId="0" fontId="17" fillId="23" borderId="11" xfId="2" applyFont="1" applyFill="1" applyBorder="1" applyAlignment="1">
      <alignment horizontal="center" vertical="center"/>
    </xf>
    <xf numFmtId="0" fontId="20" fillId="0" borderId="7" xfId="5" applyFont="1" applyBorder="1"/>
    <xf numFmtId="0" fontId="17" fillId="0" borderId="0" xfId="2" applyFont="1" applyAlignment="1">
      <alignment horizontal="left"/>
    </xf>
    <xf numFmtId="0" fontId="20" fillId="0" borderId="0" xfId="2" applyFont="1" applyAlignment="1">
      <alignment vertical="center"/>
    </xf>
    <xf numFmtId="0" fontId="20" fillId="0" borderId="5" xfId="5" applyFont="1" applyBorder="1"/>
    <xf numFmtId="46" fontId="17" fillId="0" borderId="4" xfId="2" quotePrefix="1" applyNumberFormat="1" applyFont="1" applyBorder="1"/>
    <xf numFmtId="46" fontId="17" fillId="0" borderId="30" xfId="2" quotePrefix="1" applyNumberFormat="1" applyFont="1" applyBorder="1"/>
    <xf numFmtId="0" fontId="20" fillId="0" borderId="8" xfId="2" applyFont="1" applyBorder="1" applyAlignment="1">
      <alignment vertical="center"/>
    </xf>
    <xf numFmtId="0" fontId="20" fillId="0" borderId="10" xfId="2" applyFont="1" applyBorder="1" applyAlignment="1">
      <alignment vertical="center"/>
    </xf>
    <xf numFmtId="0" fontId="20" fillId="0" borderId="0" xfId="2" quotePrefix="1" applyFont="1" applyAlignment="1">
      <alignment horizontal="center"/>
    </xf>
    <xf numFmtId="0" fontId="17" fillId="0" borderId="5" xfId="2" applyFont="1" applyBorder="1"/>
    <xf numFmtId="17" fontId="17" fillId="23" borderId="11" xfId="2" applyNumberFormat="1" applyFont="1" applyFill="1" applyBorder="1" applyAlignment="1">
      <alignment horizontal="center" vertical="center" shrinkToFit="1"/>
    </xf>
    <xf numFmtId="0" fontId="4" fillId="0" borderId="7" xfId="2" applyFont="1" applyBorder="1"/>
    <xf numFmtId="0" fontId="20" fillId="0" borderId="13" xfId="2" applyFont="1" applyBorder="1" applyAlignment="1">
      <alignment horizontal="center"/>
    </xf>
    <xf numFmtId="0" fontId="20" fillId="0" borderId="1" xfId="5" applyFont="1" applyBorder="1"/>
    <xf numFmtId="0" fontId="4" fillId="0" borderId="1" xfId="2" applyFont="1" applyBorder="1"/>
    <xf numFmtId="0" fontId="4" fillId="0" borderId="4" xfId="2" applyFont="1" applyBorder="1"/>
    <xf numFmtId="0" fontId="17" fillId="0" borderId="0" xfId="2" applyFont="1" applyAlignment="1">
      <alignment horizontal="center"/>
    </xf>
    <xf numFmtId="0" fontId="4" fillId="0" borderId="10" xfId="2" applyFont="1" applyBorder="1"/>
    <xf numFmtId="0" fontId="4" fillId="0" borderId="12" xfId="2" applyFont="1" applyBorder="1"/>
    <xf numFmtId="0" fontId="4" fillId="21" borderId="19" xfId="2" applyFont="1" applyFill="1" applyBorder="1" applyAlignment="1">
      <alignment shrinkToFit="1"/>
    </xf>
    <xf numFmtId="0" fontId="4" fillId="17" borderId="19" xfId="2" applyFont="1" applyFill="1" applyBorder="1" applyAlignment="1">
      <alignment horizontal="center" shrinkToFit="1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2" applyFont="1" applyAlignment="1">
      <alignment horizontal="center"/>
    </xf>
    <xf numFmtId="164" fontId="21" fillId="0" borderId="0" xfId="2" applyNumberFormat="1" applyFont="1" applyAlignment="1">
      <alignment horizontal="center"/>
    </xf>
    <xf numFmtId="0" fontId="4" fillId="6" borderId="20" xfId="2" applyFont="1" applyFill="1" applyBorder="1" applyAlignment="1">
      <alignment shrinkToFit="1"/>
    </xf>
    <xf numFmtId="0" fontId="4" fillId="0" borderId="20" xfId="2" applyFont="1" applyBorder="1" applyAlignment="1">
      <alignment shrinkToFit="1"/>
    </xf>
    <xf numFmtId="0" fontId="20" fillId="0" borderId="26" xfId="2" applyFont="1" applyBorder="1" applyAlignment="1">
      <alignment horizontal="center"/>
    </xf>
    <xf numFmtId="0" fontId="20" fillId="0" borderId="27" xfId="2" applyFont="1" applyBorder="1" applyAlignment="1">
      <alignment horizontal="center"/>
    </xf>
    <xf numFmtId="17" fontId="20" fillId="0" borderId="24" xfId="2" applyNumberFormat="1" applyFont="1" applyBorder="1" applyAlignment="1">
      <alignment horizontal="center"/>
    </xf>
    <xf numFmtId="17" fontId="20" fillId="0" borderId="25" xfId="2" applyNumberFormat="1" applyFont="1" applyBorder="1" applyAlignment="1">
      <alignment horizontal="center"/>
    </xf>
    <xf numFmtId="0" fontId="20" fillId="0" borderId="24" xfId="2" applyFont="1" applyBorder="1" applyAlignment="1">
      <alignment horizontal="center"/>
    </xf>
    <xf numFmtId="0" fontId="20" fillId="0" borderId="25" xfId="2" applyFont="1" applyBorder="1" applyAlignment="1">
      <alignment horizontal="center"/>
    </xf>
    <xf numFmtId="17" fontId="17" fillId="23" borderId="16" xfId="2" applyNumberFormat="1" applyFont="1" applyFill="1" applyBorder="1" applyAlignment="1">
      <alignment horizontal="center" vertical="center" shrinkToFit="1"/>
    </xf>
    <xf numFmtId="17" fontId="17" fillId="23" borderId="18" xfId="2" applyNumberFormat="1" applyFont="1" applyFill="1" applyBorder="1" applyAlignment="1">
      <alignment horizontal="center" vertical="center" shrinkToFit="1"/>
    </xf>
    <xf numFmtId="0" fontId="17" fillId="23" borderId="16" xfId="2" applyFont="1" applyFill="1" applyBorder="1" applyAlignment="1">
      <alignment horizontal="center" vertical="center"/>
    </xf>
    <xf numFmtId="0" fontId="17" fillId="23" borderId="18" xfId="2" applyFont="1" applyFill="1" applyBorder="1" applyAlignment="1">
      <alignment horizontal="center" vertical="center"/>
    </xf>
    <xf numFmtId="17" fontId="20" fillId="0" borderId="32" xfId="2" applyNumberFormat="1" applyFont="1" applyBorder="1" applyAlignment="1">
      <alignment horizontal="center"/>
    </xf>
    <xf numFmtId="17" fontId="20" fillId="0" borderId="33" xfId="2" applyNumberFormat="1" applyFont="1" applyBorder="1" applyAlignment="1">
      <alignment horizontal="center"/>
    </xf>
    <xf numFmtId="0" fontId="20" fillId="0" borderId="22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0" fontId="20" fillId="0" borderId="15" xfId="2" applyFont="1" applyBorder="1" applyAlignment="1">
      <alignment horizontal="center"/>
    </xf>
    <xf numFmtId="0" fontId="17" fillId="24" borderId="11" xfId="2" applyFont="1" applyFill="1" applyBorder="1" applyAlignment="1">
      <alignment horizontal="center"/>
    </xf>
    <xf numFmtId="0" fontId="20" fillId="0" borderId="32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20" fillId="0" borderId="20" xfId="2" applyFont="1" applyBorder="1" applyAlignment="1">
      <alignment horizontal="center"/>
    </xf>
    <xf numFmtId="0" fontId="20" fillId="0" borderId="14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8" fillId="22" borderId="11" xfId="2" applyFont="1" applyFill="1" applyBorder="1" applyAlignment="1">
      <alignment horizontal="center"/>
    </xf>
    <xf numFmtId="0" fontId="17" fillId="23" borderId="16" xfId="2" applyFont="1" applyFill="1" applyBorder="1" applyAlignment="1">
      <alignment horizontal="center"/>
    </xf>
    <xf numFmtId="0" fontId="17" fillId="23" borderId="18" xfId="2" applyFont="1" applyFill="1" applyBorder="1" applyAlignment="1">
      <alignment horizontal="center"/>
    </xf>
    <xf numFmtId="17" fontId="17" fillId="23" borderId="11" xfId="2" applyNumberFormat="1" applyFont="1" applyFill="1" applyBorder="1" applyAlignment="1">
      <alignment horizontal="center" vertical="center" shrinkToFit="1"/>
    </xf>
    <xf numFmtId="0" fontId="24" fillId="0" borderId="0" xfId="2" applyFont="1" applyAlignment="1">
      <alignment horizontal="center" vertical="center"/>
    </xf>
    <xf numFmtId="0" fontId="17" fillId="23" borderId="11" xfId="2" applyFont="1" applyFill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17" fillId="23" borderId="11" xfId="2" applyFont="1" applyFill="1" applyBorder="1" applyAlignment="1">
      <alignment horizontal="center" vertical="center" shrinkToFit="1"/>
    </xf>
    <xf numFmtId="0" fontId="17" fillId="18" borderId="16" xfId="0" applyFont="1" applyFill="1" applyBorder="1" applyAlignment="1">
      <alignment horizontal="center" vertical="center"/>
    </xf>
    <xf numFmtId="0" fontId="17" fillId="18" borderId="18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shrinkToFit="1"/>
    </xf>
    <xf numFmtId="0" fontId="8" fillId="0" borderId="11" xfId="2" applyFont="1" applyBorder="1" applyAlignment="1">
      <alignment horizontal="center" vertical="center"/>
    </xf>
    <xf numFmtId="0" fontId="8" fillId="13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8" fillId="8" borderId="11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center" vertical="center" wrapText="1"/>
      <protection locked="0"/>
    </xf>
    <xf numFmtId="0" fontId="8" fillId="7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right" shrinkToFit="1"/>
    </xf>
    <xf numFmtId="0" fontId="8" fillId="4" borderId="17" xfId="2" applyFont="1" applyFill="1" applyBorder="1" applyAlignment="1">
      <alignment horizontal="right" shrinkToFit="1"/>
    </xf>
    <xf numFmtId="0" fontId="8" fillId="4" borderId="18" xfId="2" applyFont="1" applyFill="1" applyBorder="1" applyAlignment="1">
      <alignment horizontal="right" shrinkToFit="1"/>
    </xf>
    <xf numFmtId="0" fontId="8" fillId="4" borderId="16" xfId="2" applyFont="1" applyFill="1" applyBorder="1" applyAlignment="1">
      <alignment horizontal="left" shrinkToFit="1"/>
    </xf>
    <xf numFmtId="0" fontId="8" fillId="4" borderId="17" xfId="2" applyFont="1" applyFill="1" applyBorder="1" applyAlignment="1">
      <alignment horizontal="left" shrinkToFit="1"/>
    </xf>
    <xf numFmtId="0" fontId="8" fillId="4" borderId="18" xfId="2" applyFont="1" applyFill="1" applyBorder="1" applyAlignment="1">
      <alignment horizontal="left" shrinkToFit="1"/>
    </xf>
    <xf numFmtId="0" fontId="8" fillId="0" borderId="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12" borderId="11" xfId="2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8" fillId="12" borderId="16" xfId="2" applyFont="1" applyFill="1" applyBorder="1" applyAlignment="1">
      <alignment horizontal="center" vertical="center"/>
    </xf>
    <xf numFmtId="0" fontId="8" fillId="12" borderId="18" xfId="2" applyFont="1" applyFill="1" applyBorder="1" applyAlignment="1">
      <alignment horizontal="center" vertical="center"/>
    </xf>
    <xf numFmtId="0" fontId="8" fillId="12" borderId="3" xfId="2" applyFont="1" applyFill="1" applyBorder="1" applyAlignment="1">
      <alignment horizontal="center" vertical="center"/>
    </xf>
    <xf numFmtId="0" fontId="8" fillId="12" borderId="9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textRotation="90"/>
    </xf>
    <xf numFmtId="0" fontId="4" fillId="3" borderId="11" xfId="2" applyFont="1" applyFill="1" applyBorder="1" applyAlignment="1">
      <alignment horizontal="center" textRotation="90"/>
    </xf>
    <xf numFmtId="0" fontId="0" fillId="0" borderId="11" xfId="0" applyBorder="1"/>
    <xf numFmtId="0" fontId="4" fillId="18" borderId="3" xfId="2" applyFont="1" applyFill="1" applyBorder="1" applyAlignment="1">
      <alignment horizontal="center" textRotation="90"/>
    </xf>
    <xf numFmtId="0" fontId="4" fillId="18" borderId="6" xfId="2" applyFont="1" applyFill="1" applyBorder="1" applyAlignment="1">
      <alignment horizontal="center" textRotation="90"/>
    </xf>
    <xf numFmtId="0" fontId="4" fillId="18" borderId="9" xfId="2" applyFont="1" applyFill="1" applyBorder="1" applyAlignment="1">
      <alignment horizontal="center" textRotation="90"/>
    </xf>
    <xf numFmtId="0" fontId="4" fillId="14" borderId="11" xfId="2" applyFont="1" applyFill="1" applyBorder="1" applyAlignment="1">
      <alignment horizontal="center" textRotation="90"/>
    </xf>
    <xf numFmtId="0" fontId="4" fillId="0" borderId="3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 shrinkToFit="1"/>
    </xf>
    <xf numFmtId="0" fontId="8" fillId="0" borderId="18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textRotation="90" shrinkToFit="1"/>
    </xf>
    <xf numFmtId="0" fontId="4" fillId="0" borderId="6" xfId="2" applyFont="1" applyBorder="1" applyAlignment="1">
      <alignment horizontal="center" textRotation="90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4" fillId="0" borderId="9" xfId="2" applyFont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textRotation="90" shrinkToFit="1"/>
    </xf>
    <xf numFmtId="0" fontId="6" fillId="0" borderId="11" xfId="2" applyFont="1" applyBorder="1" applyAlignment="1">
      <alignment horizontal="center" vertical="center" shrinkToFit="1"/>
    </xf>
    <xf numFmtId="0" fontId="8" fillId="3" borderId="16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shrinkToFit="1"/>
    </xf>
    <xf numFmtId="0" fontId="11" fillId="3" borderId="4" xfId="2" applyFont="1" applyFill="1" applyBorder="1" applyAlignment="1">
      <alignment horizontal="center" vertical="center" shrinkToFit="1"/>
    </xf>
    <xf numFmtId="0" fontId="11" fillId="3" borderId="8" xfId="2" applyFont="1" applyFill="1" applyBorder="1" applyAlignment="1">
      <alignment horizontal="center" vertical="center" shrinkToFit="1"/>
    </xf>
    <xf numFmtId="0" fontId="0" fillId="0" borderId="12" xfId="0" applyBorder="1"/>
    <xf numFmtId="0" fontId="8" fillId="0" borderId="3" xfId="2" applyFont="1" applyBorder="1" applyAlignment="1">
      <alignment horizontal="center" textRotation="90" shrinkToFit="1"/>
    </xf>
    <xf numFmtId="0" fontId="8" fillId="0" borderId="6" xfId="2" applyFont="1" applyBorder="1" applyAlignment="1">
      <alignment horizontal="center" textRotation="90" shrinkToFit="1"/>
    </xf>
    <xf numFmtId="0" fontId="8" fillId="0" borderId="11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textRotation="90"/>
    </xf>
    <xf numFmtId="0" fontId="20" fillId="0" borderId="11" xfId="2" applyFont="1" applyBorder="1" applyAlignment="1">
      <alignment horizontal="center" textRotation="90"/>
    </xf>
    <xf numFmtId="0" fontId="4" fillId="0" borderId="3" xfId="2" applyFont="1" applyBorder="1" applyAlignment="1">
      <alignment horizontal="center" textRotation="90"/>
    </xf>
    <xf numFmtId="0" fontId="4" fillId="0" borderId="6" xfId="2" applyFont="1" applyBorder="1" applyAlignment="1">
      <alignment horizontal="center" textRotation="90"/>
    </xf>
    <xf numFmtId="0" fontId="4" fillId="0" borderId="9" xfId="2" applyFont="1" applyBorder="1" applyAlignment="1">
      <alignment horizontal="center" textRotation="90"/>
    </xf>
    <xf numFmtId="0" fontId="4" fillId="0" borderId="2" xfId="2" applyFont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0" fontId="4" fillId="0" borderId="8" xfId="2" applyFont="1" applyBorder="1" applyAlignment="1">
      <alignment horizontal="center" vertical="center" wrapText="1" shrinkToFit="1"/>
    </xf>
    <xf numFmtId="0" fontId="4" fillId="0" borderId="10" xfId="2" applyFont="1" applyBorder="1" applyAlignment="1">
      <alignment horizontal="center" vertical="center" wrapText="1" shrinkToFit="1"/>
    </xf>
    <xf numFmtId="0" fontId="4" fillId="0" borderId="12" xfId="2" applyFont="1" applyBorder="1" applyAlignment="1">
      <alignment horizontal="center" vertical="center" wrapText="1" shrinkToFit="1"/>
    </xf>
    <xf numFmtId="0" fontId="17" fillId="18" borderId="11" xfId="0" applyFont="1" applyFill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wrapText="1" shrinkToFit="1"/>
    </xf>
    <xf numFmtId="0" fontId="8" fillId="8" borderId="11" xfId="2" applyFont="1" applyFill="1" applyBorder="1" applyAlignment="1">
      <alignment horizontal="center" vertical="center" shrinkToFit="1"/>
    </xf>
    <xf numFmtId="0" fontId="8" fillId="13" borderId="11" xfId="2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8" fillId="12" borderId="11" xfId="2" applyFont="1" applyFill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/>
    </xf>
    <xf numFmtId="0" fontId="8" fillId="14" borderId="11" xfId="2" applyFont="1" applyFill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textRotation="90"/>
    </xf>
    <xf numFmtId="0" fontId="4" fillId="0" borderId="12" xfId="2" applyFont="1" applyBorder="1" applyAlignment="1">
      <alignment horizontal="center" textRotation="90"/>
    </xf>
    <xf numFmtId="0" fontId="8" fillId="3" borderId="8" xfId="2" applyFont="1" applyFill="1" applyBorder="1" applyAlignment="1">
      <alignment horizontal="center" textRotation="90"/>
    </xf>
    <xf numFmtId="0" fontId="8" fillId="3" borderId="12" xfId="2" applyFont="1" applyFill="1" applyBorder="1" applyAlignment="1">
      <alignment horizontal="center" textRotation="90"/>
    </xf>
    <xf numFmtId="0" fontId="4" fillId="0" borderId="8" xfId="2" applyFont="1" applyBorder="1" applyAlignment="1">
      <alignment horizontal="center" textRotation="90" shrinkToFit="1"/>
    </xf>
    <xf numFmtId="0" fontId="4" fillId="0" borderId="10" xfId="2" applyFont="1" applyBorder="1" applyAlignment="1">
      <alignment horizontal="center" textRotation="90" shrinkToFit="1"/>
    </xf>
    <xf numFmtId="0" fontId="4" fillId="0" borderId="10" xfId="2" applyFont="1" applyBorder="1" applyAlignment="1">
      <alignment horizontal="center" textRotation="90"/>
    </xf>
    <xf numFmtId="0" fontId="10" fillId="0" borderId="0" xfId="2" applyFont="1" applyAlignment="1">
      <alignment horizontal="center"/>
    </xf>
  </cellXfs>
  <cellStyles count="6">
    <cellStyle name="Normal" xfId="0" builtinId="0"/>
    <cellStyle name="Normal 2" xfId="5" xr:uid="{00000000-0005-0000-0000-000001000000}"/>
    <cellStyle name="ปกติ 2" xfId="1" xr:uid="{00000000-0005-0000-0000-000002000000}"/>
    <cellStyle name="ปกติ 3" xfId="2" xr:uid="{00000000-0005-0000-0000-000003000000}"/>
    <cellStyle name="ปกติ 3 2" xfId="3" xr:uid="{00000000-0005-0000-0000-000004000000}"/>
    <cellStyle name="ปกติ 4" xfId="4" xr:uid="{00000000-0005-0000-0000-000005000000}"/>
  </cellStyles>
  <dxfs count="0"/>
  <tableStyles count="0" defaultTableStyle="TableStyleMedium9" defaultPivotStyle="PivotStyleLight16"/>
  <colors>
    <mruColors>
      <color rgb="FFFFFF99"/>
      <color rgb="FFFCD0D9"/>
      <color rgb="FFCCECFF"/>
      <color rgb="FFCCFFCC"/>
      <color rgb="FFFFCCFF"/>
      <color rgb="FFFF99FF"/>
      <color rgb="FFF37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43897</xdr:colOff>
      <xdr:row>79</xdr:row>
      <xdr:rowOff>45554</xdr:rowOff>
    </xdr:from>
    <xdr:ext cx="5816877" cy="5872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จำนวนครูผู้สอนระดับปฐมวัยและหรือประถมศึกษา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จำนวนครูผู้สอนระดับมัธยมศึกษา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จำนวนครูผู้สอนระดับปฐมวัยและหรือประถมศึกษา +"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"จำนวนครูผู้สอนระดับมัธยมศึกษา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41414</xdr:colOff>
      <xdr:row>128</xdr:row>
      <xdr:rowOff>25164</xdr:rowOff>
    </xdr:from>
    <xdr:ext cx="9578836" cy="43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m:rPr>
                        <m:nor/>
                      </m:rPr>
                      <a:rPr lang="th-TH" sz="13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+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ห้องเรียนประถมศึกษา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"(ห้องเรียนปฐมวัย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)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"+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ห้องเรียนประถมศึกษา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 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300" b="1" i="0">
                  <a:latin typeface="Cambria Math" panose="02040503050406030204" pitchFamily="18" charset="0"/>
                </a:rPr>
                <a:t>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  </a:t>
              </a:r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785191</xdr:colOff>
      <xdr:row>131</xdr:row>
      <xdr:rowOff>96491</xdr:rowOff>
    </xdr:from>
    <xdr:ext cx="6326671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"ห้องเรียนปฐมวัย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 +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"ห้องเรียนประถม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+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577744</xdr:colOff>
      <xdr:row>151</xdr:row>
      <xdr:rowOff>14082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58043</xdr:colOff>
      <xdr:row>153</xdr:row>
      <xdr:rowOff>252939</xdr:rowOff>
    </xdr:from>
    <xdr:ext cx="2836984" cy="4229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จำนวนห้องเรียน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x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2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จำนวนห้องเรียน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x 2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166</xdr:row>
      <xdr:rowOff>147847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557452</xdr:colOff>
      <xdr:row>179</xdr:row>
      <xdr:rowOff>5385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48485</xdr:colOff>
      <xdr:row>181</xdr:row>
      <xdr:rowOff>177663</xdr:rowOff>
    </xdr:from>
    <xdr:ext cx="2417248" cy="559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12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12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194</xdr:row>
      <xdr:rowOff>157372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724315</xdr:colOff>
      <xdr:row>71</xdr:row>
      <xdr:rowOff>147333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792645</xdr:colOff>
      <xdr:row>74</xdr:row>
      <xdr:rowOff>141218</xdr:rowOff>
    </xdr:from>
    <xdr:ext cx="449994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753717</xdr:colOff>
      <xdr:row>100</xdr:row>
      <xdr:rowOff>190501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18634</xdr:colOff>
      <xdr:row>103</xdr:row>
      <xdr:rowOff>200951</xdr:rowOff>
    </xdr:from>
    <xdr:ext cx="463619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11</xdr:row>
      <xdr:rowOff>47625</xdr:rowOff>
    </xdr:from>
    <xdr:to>
      <xdr:col>51</xdr:col>
      <xdr:colOff>58737</xdr:colOff>
      <xdr:row>15</xdr:row>
      <xdr:rowOff>235744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43DF75-70FF-4DA0-8C68-AC214A4B9FAC}"/>
            </a:ext>
          </a:extLst>
        </xdr:cNvPr>
        <xdr:cNvSpPr txBox="1">
          <a:spLocks noChangeArrowheads="1"/>
        </xdr:cNvSpPr>
      </xdr:nvSpPr>
      <xdr:spPr bwMode="auto">
        <a:xfrm>
          <a:off x="12011025" y="4533900"/>
          <a:ext cx="3963987" cy="1635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150373</xdr:colOff>
      <xdr:row>133</xdr:row>
      <xdr:rowOff>176743</xdr:rowOff>
    </xdr:from>
    <xdr:to>
      <xdr:col>52</xdr:col>
      <xdr:colOff>146049</xdr:colOff>
      <xdr:row>138</xdr:row>
      <xdr:rowOff>132715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2374123" y="5986993"/>
          <a:ext cx="3297676" cy="15593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AFF7AA75-1682-45BE-A0BD-7A944B86E9B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E562180D-09E7-4170-94D7-D296CAC5A78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A9A04975-B11A-464D-82E7-EA13F269ADA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43080E7D-1146-4420-B56A-0727EA3A9F2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59D69869-BB0D-4A81-8677-9C1C8266CCB6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D24E90A3-0151-4B6E-A04E-6CB45F5C992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2EE32121-33D7-46F9-A84A-78E350F01C4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7791FFE9-709B-47D4-8C86-E6C5A669A20E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64B2F651-7474-46CA-86C9-4B510FE23721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2DA79F3F-7A10-4D65-87C5-B9CA3B5F948C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55B66667-765E-411E-8923-C33206D2DF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DF5DE3A6-5095-4665-8BFD-5008735B96E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8CAE4982-9E9B-4EE8-B7F9-1916F3F4F72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AC55E8F8-C2DD-4BA2-9F2F-D5CA51EEA6B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C358DA87-4C29-4665-9C34-887E61B7786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58B545C3-3282-4441-904B-1A8C4536F6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F84D354F-B641-4885-B215-952B7A8EDAF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243ED1E4-F61B-4D9A-B4C3-0DF731253D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50DC39C6-699D-4D2E-80AE-FFE6F22CC3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5DE81F81-4E03-480D-9C53-AFCD288E049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FA9D0CF3-3F18-4817-B7B4-55B31782F67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581877F0-156D-4627-BDA1-8FAD6983B66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1A47F0BF-0F9A-432C-88A1-1B907555AA1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21C971C4-A7D2-4D7F-8FCF-88B9BB6801C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B982223-F6F7-4001-BF60-D351BF6D13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D816BBE7-5F13-49CC-92CC-F89B41EF38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986C5815-3DF9-4CAE-8B40-206C212FC6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63CD4B1C-7518-4994-A60C-BBFA5A8134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18E2EDD2-7A7F-4F1D-8F4D-D200C072B82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7C8BA647-94FF-4FF1-85AE-3529ED01434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4C383129-C500-4373-8D75-7AFEF0B53EC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EF37A998-7D0B-40C5-AEA5-CAD10521B4A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956A13B0-7FE5-40B4-B95D-E59AB0A6D1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4BC216DD-FCBA-4F81-B7DB-5DBFB4511F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D4C3D80-E411-4FB3-AF82-D04CC3B148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291168C0-D025-4B05-9BE5-3AD1F6E8EEF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1AD8033B-4E20-4AC2-A2BB-77E505D3C3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6B42C8E-03FE-4EC7-9AE3-04B5EDBE399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CA47AD93-271B-430F-BC6A-78D27367D29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993E9760-EC9A-4E9C-8E73-36109A578BD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F6A9AC-5847-45CD-BA61-95C5C671F4E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AC981E41-E2E6-4483-B56D-C8BAD4C7224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2DEE94F-1A0B-4428-9CCB-0CF12C4E0C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6C5559E1-7861-4856-A573-FF4D1A7CFA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F4CE1080-2E5F-44C2-BF76-BAD49CF956B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15161DA0-FEC5-43AF-BB2E-6589A0D0FB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1A49D114-4E39-4487-A11A-D1A4323A340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7ABA672D-96AD-4D98-8452-E29B3FB1D0B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889BACFF-7C44-4D7D-97B2-1188B82CEE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B5117498-5BB9-49EE-B497-BCD9611553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DD8444DC-7B6B-41DF-9827-721B47DB406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F2F3693D-2F12-4FDA-8358-9BDE067D406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5E7B7E4C-43B6-4C0D-811D-609C35B0AA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B4661ACC-AFDA-4453-8E44-CDB405586D5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F6893F4E-E672-4F9F-849D-1AB7BBF3541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1DB981C4-894D-4696-BAB3-913CD36F73A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CC5571FD-B2AE-446C-88E5-7B729EF37D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D92FD986-FBAB-4476-88B5-D06C9FC9DFA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187F10C4-D5EB-46D3-A90B-EE32FA058D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A30278BA-842A-44D8-9A2C-E2A361C310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6FE59EA9-1061-4E81-8940-69EEA21CFA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BE5B6ACE-0E29-46F7-956B-38F890AE278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EBA53AB6-A54D-46AE-96EF-172F655767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B04C34D7-A4D9-45E3-AD18-475D7A4FE02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92BD37AA-7E94-4E84-85C4-7226DEBDBBE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33D7EE8-F55C-4264-9B8D-7DE23B4240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7A4FC65B-3740-441F-B1B6-E65931C48D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7BDF0D1D-E916-4257-A337-2439A0F23E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8BAA289-6964-46DF-9437-4B066CF94A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2D069FD7-1F19-402B-B41A-93EB678EE0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5B7B150C-3703-48FC-BBA3-7589EAEEC4E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8568ABFD-3725-44F8-9566-3BCA38B35C0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A973CC83-B5B0-4509-BB5A-26FEFA8C22F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629E9326-CF48-46AE-8553-70F285F6A20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C79FA646-1ECF-4B9D-B3DF-2B2ABCF320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28C7E1DE-486F-481B-88BB-2FC37CE612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6F5B5648-1EC1-4DCD-9B30-CFD2D7A3F62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317753E0-CBF6-4281-BBC8-4E6625C21B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CF23194E-B1E7-4F61-B7A5-257D2AF6D28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4AD7E2F0-0169-458E-B6B7-C1F2EA6E13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9A2B655A-32D1-4040-9C94-D41D905555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A398480C-292B-452F-A279-400C45CDA8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32F06B9C-07EB-4540-87AE-DA863EF43D4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55367F30-3E3E-4F5E-98D0-BF1F19CEFAC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A6D18995-9D62-490B-99B1-67C28C2DA99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3F4311F-7BFB-45AB-8414-BEF777AD3B3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31D0FABB-60B6-434D-AA1C-ED97943EC7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F97FDFE2-8412-4DF5-A22B-D82E658973F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690BBF5-47F6-430A-A556-B161E1199BF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BFFFA304-C378-4A75-B75D-A9838316F61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44391C0-5CD7-4B1A-9C0C-FBCE8279F31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C593851D-6B4B-47F0-ACF2-D59F333A92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B208DC27-2CEC-4552-98EC-24DF48A894E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86C7AC94-75BE-485A-A0F8-A9F504760D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14A9AA02-BDC5-4F4E-A47A-62D10BD37F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7C2BF68C-51D7-42DF-BB0C-42E073980F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92513864-C0C4-4C37-A94D-88EF45E3D60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CD354055-360B-449A-8C9E-D88EBA5F4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2DFE8AF8-214C-4369-BC17-9DB358F92F41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16854289-DCE1-4123-8B28-4A5131C7EAE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24FA1683-6C9D-4F6B-A7D0-70803651A2E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93F34261-0793-495E-8BFF-8B0144C144A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2147706A-9520-47F3-82E1-32AAD23F49E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87EE7F5D-9468-4A74-9F3F-0C4D085F0C9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3E32DB51-3882-4ED1-94E0-15B6FABC86A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D3A07C4C-0AA0-427F-A45A-897DCDFBA4A5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4AA693AF-65AE-447E-8CDB-69F676CC11F7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9CF9CBAC-4A79-4398-82A0-FEBC8E2D0B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285A9A14-7A0A-45FE-AB23-19ECB9ADF03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422181E8-6720-43EF-B8A4-3A327207CED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953D8803-51F5-47CC-B9ED-8E48178A0A1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F4FBBE80-B1A3-4FA1-84C6-F686CBFFAB1F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C9D7FBC3-472E-4060-B9A1-6206C22166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B6DD1DDA-AF50-4D13-BFEA-79B080CCB2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769DCD4-3C23-4F70-AD58-8032217C84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C2A06561-A1EB-411B-9C15-2CA4601302F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373ABF29-A9E6-4A07-B83B-A5741FF4144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17E8E4EB-609B-4D55-9D94-81026D02184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8EAD9943-3DE2-493E-A59C-8E1A5E1F81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184468F1-2913-4865-91DB-25285FDA7C9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986C6D90-E90E-481C-9CD7-B5078DF8F2C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440D3161-823D-4153-A75A-753D2EB7B4B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C6C95659-FE41-475C-A66F-DB7A5AF317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74D49EE1-58E5-4192-ACAA-7236C83546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1BD0A764-C7A4-483E-B57D-B346126A89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BCEBF1A7-E1D2-45EB-9F5D-A9F3D5C124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B04EC4F1-25E1-4FF3-8B1C-CE7B1C2CD05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2C859C8B-87F5-413D-BEDA-C3D1EF45743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8080EF6B-C2C2-4168-82CD-25BD81BD9F3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90240E4D-5D5E-46C3-B5FE-D53894F97B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4902C11B-CF49-4AB2-94B5-422289B828C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838A6E7F-7787-4A8E-AA5A-E916F4010B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EA4A052D-3741-4F9C-A0CB-CD43BCC1D05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26C79314-1F55-49A9-A3BA-C80A3F5F0FC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83E26F48-61D4-4A3E-9606-9E349F3362F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D764CE16-E9FC-4FC9-A519-5F4DAA2A2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485D9B07-CCCB-4476-8D9A-D268D39261A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DBF76304-6F68-482B-A48C-6D55E55688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B1BE3A10-5C5E-4B1D-8E60-8FE4A159B6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A898C568-45FB-47C6-8631-3A44E27CBD5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6D181E1D-BA91-4057-BA09-C373267B18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4E0E6116-44C3-4773-90CA-DC73F1BB34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7F40596A-02C8-47E1-A758-D298A11F17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BE4A1F56-AACA-42A5-B834-60AB4856A40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F1B11812-494C-4207-B877-72830FAAEAA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A8B8A48B-EB1F-4606-AE28-94DAAF743C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C437F8F6-72B2-4311-AB0B-CDE34416F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3DACC44B-D380-4031-954F-3E79D98A18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A35F4245-887D-468A-8C0E-3D62F8F87D9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887F9196-F3B1-4B64-8896-7B988E5445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EC343CCF-5390-438F-AB7F-45961DC6B17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3A94E218-8536-4FB2-BCDD-D61A2E03029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4A820358-4C54-4D69-9039-83D32655B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500D356E-E4AA-4F47-9B3B-D2EB7CED290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35D5450F-C416-44EA-922E-D25D4099AA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F1DAA98F-3B01-46E7-B551-45725D99E33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AEB1903B-FD0C-424A-976A-08CF1BF1A06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5CEB2104-2337-4C6E-AB68-7A19F9AF40D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127F3100-9DE8-42B3-BC58-E8AA504335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FB7D12DF-D32F-4E2A-A2D7-D042F6575CA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57A22C44-9D36-4576-8D4E-6F06F6B537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F5BD4C51-87C0-45B0-922C-D9E7FA7CE5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1F97E104-06FD-4AFF-8F6A-FE1AAD4FACF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9BEC71A-1B1E-4FE7-9867-94ACDC2B91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3CC145C8-2E50-4965-AE3F-3CEDF3E61C2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2FC5D663-C67E-4FDC-A2E0-723AF4581DC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1CD73A83-3712-4348-87D2-9ED242658D1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754EA5DE-394B-4A62-BCC8-364BC14454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F3BFB2CD-4FF5-40A0-A018-15F73E22F7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32CD4BA5-C585-4DF9-860A-B5CCA92F01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A625CC30-DD02-460D-B9DF-45F8A724583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6836A338-872E-47B7-A720-182C068F19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2EF89825-00D1-4034-B946-6F8712C6FDC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72B8766F-AD74-4B61-81CC-BB7CE6B4DA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4390E10E-EF5E-47DE-875F-AA7B211AACD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E37164A5-AEAF-4810-991F-182CC393EA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F065DE06-9FF8-4217-9233-666A766B4F7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742F9624-63D9-473B-BE13-8D1977DDF44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479EE974-6335-4DAB-9F47-60306C6A7D9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E969F486-AEB7-4EF1-BDD4-471931FC3C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DC0F51F4-BFD3-4AB0-B94D-FE47B819535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78D4C0FA-8CF0-4400-97CD-ADC5219B583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DB81CB80-9D8B-4134-AAE6-442F977673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D299C015-AA05-4606-AF61-77EC6A7138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C6EFBE0D-5FB2-49E9-9613-1FA7E5DB43D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258B372C-EB3A-4EE3-B6FB-DE8A9845F8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495CBE9D-571C-468C-9F85-3D2A29A2D21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743A256-F0C3-4C0A-99BA-47521064422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6C885A61-FD95-406D-9F0D-C9DCED542DE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23692D4F-A69D-4F3E-AA4A-BB22CFFCEF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B8B30808-75D0-4938-BF5B-A866C4C1AC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47C76010-6884-43AE-8212-B39F94B0959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7D1E0E31-27EF-4BF6-95C4-041743031FA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1142447F-0323-46FD-A8EF-BE08528642B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4ECDB53F-E1B7-40D3-A5C8-65A7445FC96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1398E7D9-0A5F-4163-988C-2912ADA0931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BDABFB91-2264-498E-83DB-170F9B6F50A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BFCE8A78-EC0F-4C3A-9410-B783B172BBA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F78CF085-2BEE-4DA2-8100-C06B6CEA9CBC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F6B1E58F-E8DD-420C-9C0F-E5808965314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1749010F-5F0F-4A3D-8986-A9D26BA86D8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69ADFC49-2F10-4C28-A634-82B7191CD63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23DC1077-E591-417B-818F-9AB1F827BE7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EE00D2A8-DA02-47CD-930A-B34091EE866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76B1B446-FF91-43DA-AEEA-D7837DE7CA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C8455C5A-F683-4BE0-BB67-E242CD05D49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53506F1E-D2CA-4914-9A70-11D9DD1919CE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83FEA4CD-9AED-4AF4-AE23-D497EEE0706D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26C8528A-3458-4995-887C-95F6A36CCD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247A14B3-1B6C-4ACD-AA0F-BE658DF97ED9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24CE282A-4077-44D0-9EC9-DE977417B47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68CDE01D-63C9-4A23-A808-992CBC4B577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5B546371-BBD6-48EB-B01A-9C3D72A321B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4BC74490-1292-46EE-8B67-281C2778F99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4EBA5D0F-2ABA-4C8D-82E4-D6150361AB4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B5382A51-D953-4A73-91FC-6493BF8F213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BF8ADB55-D2D6-4CCF-A48C-BF0CD1308D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32BE6F65-4E4C-45B7-B78E-6342F5CFF8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DC8A090C-11E4-4E0C-8DCB-3C673AF5E8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7D13AB79-3F0F-43C3-83F9-597C75B5D7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F45C0B86-9CC3-4B1B-A1B6-747F5BB848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C3B86091-E17A-4D2B-B8C5-E4D487B94D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24805E09-376D-44E2-9DDB-B93B8E5240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3781BFA9-7347-4DA0-BD09-6B8FBFD6FF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FE15D185-F5A3-41D0-9E6C-EF16C348E1D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9CCBACDC-3D98-45E5-83A3-8D657073850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421788B6-F86B-4B5B-84A5-42B635B5721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C7BACD74-C267-43DB-A961-F13E3E4302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708896AD-F94D-46B8-B374-53DB057A99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FB934956-6181-499D-857D-E53243EA0BF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5407A9F1-4B22-43EA-ABB3-62CDB4137B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14B6BD29-4A2C-4A16-98CC-A9B41AAA926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201E1164-AA27-4513-AD7D-24EBD5A8128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ACABAFA3-E60E-48A9-AE65-EA5C88413E9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10BE7F14-2938-44E6-9E3A-5227F21D4E8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CA3826C8-2722-4C80-B4D4-A4A118FF4D1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4E5F29F8-0796-4701-A37F-600D560414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FA02331F-E762-47E9-AA3C-9F1E66E18B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AE01FCD2-9020-4F1D-BC95-1661C35BA0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BC454398-6797-418F-9D69-90A10E57230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E38DDB09-1E32-4149-ABFC-F33314B8552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89AF53B3-09A7-4923-8FE8-5399AD7F64B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DB690039-2CAD-41D2-84EA-4DACBB9B0DA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23131DB4-9CBB-48BA-A0DC-6F821486C7D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8D9BB6C7-97F2-4613-8EAF-FEF6DAC4BC7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E912A04C-F542-4CA6-B052-9EA49FBEF7B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331561E2-2FDB-4A0C-8BDF-BA07900485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E411B8D8-1F66-48A0-97D7-595A9DA6F8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E0573E4C-00ED-4FBF-96B3-59B8F084B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5DC22B36-5367-4DF5-BC19-84EE8B17D5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9CB704BD-5D25-4DEB-89A7-877191E84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8ED495C7-8322-41D0-832A-8893114D48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F7D22049-8392-406A-94C1-3C3CC2BD09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9E6F43F3-24BC-4186-AA57-B9078B92BB5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8D39E517-C03D-4707-8920-FFC158BA543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D9AEC46B-1084-40E3-8F5A-33B9BB574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2BE8AE9E-6C7B-420A-8F57-F6CEE01950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235454BD-AB27-4F84-BADC-BC7770B1939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FDD285FF-AE17-4A59-A2D2-E4792C42A6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DB757753-B464-485D-B888-E0FBA776DE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1DC580EB-AC16-430B-ADE5-2D34C17289E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1CED5634-BED5-4DEE-BC24-4B491DE94C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3010B125-0D77-4AFC-95B8-44660E0F541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6303D671-2BA4-4D00-9A42-1D89C2E989A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B7C12E3E-B5EA-494E-A374-333646CF0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A1617102-D05E-4323-BCFF-D4A428E931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18AC4C1B-DC1D-4C85-8952-9FECF6713D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74D15C07-4AAE-461C-8C92-863D521C498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21A66A3F-36A2-47E5-AAEA-F2CD05300B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54B5E6F-0953-4BD1-A349-F9BB3F5E613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D032616C-18D0-446A-BC69-0DE01A65AC1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7A0F0DB0-4BA5-4FE2-B757-50406B2A77F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E55DF3DD-AF78-477B-9ED5-3468AADF7C4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98B42F38-B43B-4C9A-9911-487288FA18C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C00DEF1D-E2DD-49BA-8CC3-6310C31FEE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A02BE981-1212-4184-BBD1-C789FF5C3E3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6763DB01-0209-48F9-A7D2-56E7EE5F35B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2BFCF825-BEAF-40D7-BFFD-723122BF2F8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C4359831-38E7-47A5-89EA-99013D5032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F486C818-25A3-420D-86F7-598E34F353C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AC75F1FE-C68E-4A5C-B3D0-FE171F9FF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FD731D2A-B06F-49C1-B1DD-F96CB8034A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CA582223-82D5-4194-9B7C-809045CC504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2DD77C47-6437-4BC5-8BED-B9946BFA98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DBBF33C-F14C-4112-99AA-F4CA4FC7C8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CB7C7444-B8CF-447D-9251-638F25D6142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7BAF79F7-5959-4968-9B94-CDE74DDA03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162443F3-7C02-47D3-AA84-C52F5C80138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F68D03C1-E4FC-4E1F-9EBD-B5346AE445C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73D0E3A5-EC06-488C-95E1-85AEDD5F28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35D5C268-BA7F-4E1F-8BFA-26F2B5B9EF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AB0BA3FF-34B2-4E47-9D3D-554CD8A31A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C8C49980-21EC-4ED6-A814-8E2461116F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E3DB925B-8CB9-4416-AA4B-C2A940AAE1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434DA01A-C33C-445E-84EC-E8EF8BB0A46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747A0933-1BBC-423A-8F6C-690721A829F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E98EC33B-74A8-44C6-9E39-3528FC40250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AD2CC2A6-C389-4BAF-9F63-ADDC3DDEA42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F58824AE-F4EF-43CE-B316-DB23827955BF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378257F5-70B6-46AF-B073-DDA8AC910350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44D84A6D-E522-4528-BE2C-EDD3E293396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8480CDD6-F6D7-4855-B824-00B94A833BCC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9298D816-7D22-42C7-AFDF-6FD9B3F25D4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EEAFCFD5-1A54-4964-8A60-1A22050A2FB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B7764BDE-9DB6-4C7C-A4C8-BE8409BC879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BFB3A370-F457-4DE9-885E-1A7D16C74FA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2A113529-64CD-4BDB-88B7-61E6DAB1AB2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27E17B17-D248-462D-B22F-6884D9532088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BC9D3A80-A1CA-4174-AA71-3FBED2B35EF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87C66DAE-067F-41ED-9A71-4129C77B99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975B145E-E9D6-4FB4-8F2E-D8ED4CDF54E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2608079E-CDF2-469A-A09E-98BBDBBFD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36721940-9124-4EE7-A7C0-DF9DDA6BFAC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A7B608BD-751C-414F-BD11-BEE345C6F90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A8706891-D760-46D3-9802-7468505E89F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968EF87-E783-4464-84D9-7D1068B72EA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433B3740-8BDA-49F3-AA3A-1A9A843BD0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67706A51-2422-49A5-83A1-C883E6127C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255BBC12-3E20-4A09-B496-3838283DB2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B3F13E4E-251B-403C-8E9C-12DD19B9787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D6A5B9F-FAFB-4844-9D8A-0EB97D799E0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7393FB4D-187A-4228-BE05-31D188260B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3E75FB71-D0C6-47C8-8E08-A5D5BDCC254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853F3CD9-DF25-4C22-AEAF-BE80110C88C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6AED24CC-F7DB-4CDE-AAC6-65A48901945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8E53914F-83F5-47BA-ADA7-B746681F7C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E89F6EB4-B7B2-455B-B11E-2038C4B81A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47379145-4C76-4750-8D37-B7BAAEA7545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8D1DD4E2-7AF6-48F7-B53B-0FF8B46BD2D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3F51E60A-C119-4726-A285-1306C094709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DC55B8C8-A20C-4753-8CFA-F2AA92A88F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E1FAEB63-72EC-4B57-B4B1-50A218D3FBB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1166B87C-5609-464D-8F34-F53D62C830E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586C5A1E-9530-4B8A-81A5-9D2019D4CA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B8F6761C-2222-438F-AFC4-039698333C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893E6F9-A52E-41E2-A8DB-F22095EF063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9D3EC454-2745-4FC2-B4A5-0B75DCF1FF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D4CC0964-6A8C-4F3B-A40A-160E2DBA7B9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B8F88303-B4EE-437B-BF7A-144B3852CD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106B7AD3-4B45-4CA7-80BB-5C3831E4D98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90BE6A1-C18D-4FC5-B972-E1137C2E65C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773A35DC-80A0-49B8-83F5-7B5A38649C0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EDD46CCA-DC6E-42AE-AA9F-700AC5CD154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BD9BF630-F705-46B3-ABBC-DA9D233F9A0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680B215-B776-4736-AB12-8BE2D57AB7E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A8247A33-637F-4C7B-8EBC-D02BC1A834A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6BDB552-7374-44AE-8BE8-6208F16BC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ABD83787-9727-4CB2-AE9E-8B5DCFDD4F3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34D2AC57-997F-4CA1-BBBD-16E6BBABF3D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D29B691D-CA4F-404A-8568-064FF1CC3AC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843C1173-C2BB-4370-BFC7-AFFB64CBEB2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7584FF01-812E-4C7D-98F6-4A097626C4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32700A2B-C563-466D-AAF1-68FE91B5EBA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F3403D28-94E0-4C22-8326-36FCA6CC8EC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9F08D603-3E9D-4FBB-B68A-201A5B47645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424D51ED-4509-4E22-AFEE-8E119592D5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2B349444-8BE5-4F40-B515-257BDB4EDFB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B77C4E54-F8E8-4E0B-B474-A613EB83F1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42109626-408C-42D1-8528-E6BEC126913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B779FBED-76D5-4BD0-B1E0-6A5EDA0D4E3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366885BF-CF45-4FA4-818C-D5E2319794A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3395A415-869F-47B5-A0D6-5CD31A1EAED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B006C5F9-41E5-4CB0-9CD7-AE0B1B86E0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31EEDE04-239D-47FE-B0EB-4F3396FA473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8E3D5B3F-2A06-4928-8F11-278261600EA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E25AE08-6449-4625-BB77-B523ABD9D73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65C40655-8F3C-416B-83F6-7CF9DCC99A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9431C891-C21B-4D32-9606-407B51E987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2758132E-BF17-424D-9B20-8F348FC22E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AB8F870-4F30-4D8B-86C6-A7005357266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EF44D4C6-CFA2-4D1D-90F0-35941446BE4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F863707-8CA6-4549-A5C8-0E71BA0202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A33F48EC-5F1A-48EA-92AE-6ABD4EAD3E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EC853226-6209-4403-9278-3CCFF0C0DBC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92E96AF0-DB98-4EE8-987C-A8EF9652A34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6237A29F-2D37-4B40-897C-A79DAA26FBD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C17D32B2-BD07-488C-A482-2734E68C6B6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D34E144E-9218-4150-B7B4-A586BE150E4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C75AF3E0-A997-4339-8369-9DC59A7F865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CE05646A-0137-4A21-B44F-9AF0866CC2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C01458F7-E382-4CA7-8375-1055F723730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EC73A609-F5B8-4CF2-8355-3B58770ED63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FF9076EF-6C66-492F-ADB4-409DD8544F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28493473-1CFC-4466-B46D-519E57C926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D3EF1EC1-88DF-4C8D-BA10-E1DB67F05C3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FA7A6990-CA78-46FC-AAF1-696976DA8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76026898-3DFD-47AC-8F7A-B7ACC7A3DAD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B777DB4-466D-408D-BFEF-BAE60F2EB98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D9A8C4EA-413F-4746-8990-D8A31E8AB3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FE08F2F6-9D67-4916-8860-D1E36D075A0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8B45A66A-76DA-4E6C-9269-85A27DEE07E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29269BB2-6BF0-4ED2-80A6-196E2455ACA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7227</xdr:colOff>
      <xdr:row>136</xdr:row>
      <xdr:rowOff>110537</xdr:rowOff>
    </xdr:from>
    <xdr:to>
      <xdr:col>51</xdr:col>
      <xdr:colOff>39324</xdr:colOff>
      <xdr:row>141</xdr:row>
      <xdr:rowOff>249278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57455ADB-3E14-446F-AB7A-B547153A38E3}"/>
            </a:ext>
          </a:extLst>
        </xdr:cNvPr>
        <xdr:cNvSpPr txBox="1">
          <a:spLocks noChangeArrowheads="1"/>
        </xdr:cNvSpPr>
      </xdr:nvSpPr>
      <xdr:spPr bwMode="auto">
        <a:xfrm>
          <a:off x="13073286" y="6430655"/>
          <a:ext cx="3528332" cy="16179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165816</xdr:colOff>
      <xdr:row>133</xdr:row>
      <xdr:rowOff>108214</xdr:rowOff>
    </xdr:from>
    <xdr:to>
      <xdr:col>52</xdr:col>
      <xdr:colOff>112750</xdr:colOff>
      <xdr:row>138</xdr:row>
      <xdr:rowOff>233022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0F3EE1-5E4C-4FB5-9EF1-E873A9561D9D}"/>
            </a:ext>
          </a:extLst>
        </xdr:cNvPr>
        <xdr:cNvSpPr txBox="1">
          <a:spLocks noChangeArrowheads="1"/>
        </xdr:cNvSpPr>
      </xdr:nvSpPr>
      <xdr:spPr bwMode="auto">
        <a:xfrm>
          <a:off x="11881566" y="6748500"/>
          <a:ext cx="3131005" cy="17576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210</xdr:row>
      <xdr:rowOff>0</xdr:rowOff>
    </xdr:from>
    <xdr:to>
      <xdr:col>38</xdr:col>
      <xdr:colOff>0</xdr:colOff>
      <xdr:row>210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220</xdr:row>
      <xdr:rowOff>0</xdr:rowOff>
    </xdr:from>
    <xdr:to>
      <xdr:col>40</xdr:col>
      <xdr:colOff>0</xdr:colOff>
      <xdr:row>220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268464</xdr:colOff>
      <xdr:row>191</xdr:row>
      <xdr:rowOff>27895</xdr:rowOff>
    </xdr:from>
    <xdr:to>
      <xdr:col>52</xdr:col>
      <xdr:colOff>105858</xdr:colOff>
      <xdr:row>196</xdr:row>
      <xdr:rowOff>12555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13246277" y="5611926"/>
          <a:ext cx="4123644" cy="15800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212</xdr:row>
      <xdr:rowOff>0</xdr:rowOff>
    </xdr:from>
    <xdr:to>
      <xdr:col>38</xdr:col>
      <xdr:colOff>0</xdr:colOff>
      <xdr:row>212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222</xdr:row>
      <xdr:rowOff>0</xdr:rowOff>
    </xdr:from>
    <xdr:to>
      <xdr:col>40</xdr:col>
      <xdr:colOff>0</xdr:colOff>
      <xdr:row>222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209016</xdr:colOff>
      <xdr:row>190</xdr:row>
      <xdr:rowOff>256775</xdr:rowOff>
    </xdr:from>
    <xdr:to>
      <xdr:col>51</xdr:col>
      <xdr:colOff>254373</xdr:colOff>
      <xdr:row>196</xdr:row>
      <xdr:rowOff>79001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4731840" y="5512334"/>
          <a:ext cx="3967415" cy="1704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72856</xdr:colOff>
      <xdr:row>134</xdr:row>
      <xdr:rowOff>32021</xdr:rowOff>
    </xdr:from>
    <xdr:to>
      <xdr:col>51</xdr:col>
      <xdr:colOff>298192</xdr:colOff>
      <xdr:row>140</xdr:row>
      <xdr:rowOff>36605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4920650" y="5679786"/>
          <a:ext cx="4158601" cy="1887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42</xdr:col>
      <xdr:colOff>244680</xdr:colOff>
      <xdr:row>137</xdr:row>
      <xdr:rowOff>129886</xdr:rowOff>
    </xdr:from>
    <xdr:to>
      <xdr:col>55</xdr:col>
      <xdr:colOff>233795</xdr:colOff>
      <xdr:row>143</xdr:row>
      <xdr:rowOff>246784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13293930" y="6721186"/>
          <a:ext cx="3094265" cy="17837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12699</xdr:colOff>
      <xdr:row>16</xdr:row>
      <xdr:rowOff>56356</xdr:rowOff>
    </xdr:from>
    <xdr:to>
      <xdr:col>88</xdr:col>
      <xdr:colOff>4761</xdr:colOff>
      <xdr:row>22</xdr:row>
      <xdr:rowOff>92075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9453224" y="5323681"/>
          <a:ext cx="2935287" cy="1635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nd\.&#3627;&#3609;&#3633;&#3591;&#3626;&#3639;&#3629;\2564\9.%20&#3626;&#3635;&#3619;&#3623;&#3592;&#3626;&#3616;&#3634;&#3614;&#3629;&#3633;&#3605;&#3619;&#3634;&#3585;&#3635;&#3621;&#3633;&#3591;%20----%2064\1.%20&#3649;&#3610;&#3610;&#3650;&#3619;&#3591;&#3648;&#3619;&#3637;&#3618;&#3609;%2025%20&#3617;&#3636;.&#3618;.%2064%20&#3626;&#3614;&#3600;%20&#3649;&#3585;&#3657;&#3594;&#3637;&#3607;&#3648;&#3585;&#3603;&#3601;&#36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c-n\Desktop\&#3649;&#3610;&#3610;&#3648;&#3585;&#3655;&#3610;_10_&#3617;&#3636;.&#3618;._61_(&#3611;&#3619;&#3633;&#3610;&#3611;&#3619;&#3640;&#3591;_15_&#3617;&#3636;.&#3618;.61)\1.&#3649;&#3610;&#3610;&#3650;&#3619;&#3591;&#3648;&#3619;&#3637;&#3618;&#3609;%20&#3611;&#3637;%202561%20&#3626;&#3614;&#3611;_(&#3649;&#3585;&#3657;&#3652;&#358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nd\.&#3627;&#3609;&#3633;&#3591;&#3626;&#3639;&#3629;\2564\9.%20&#3626;&#3635;&#3619;&#3623;&#3592;&#3626;&#3616;&#3634;&#3614;&#3629;&#3633;&#3605;&#3619;&#3634;&#3585;&#3635;&#3621;&#3633;&#3591;%20----%2064\1.%20&#3649;&#3610;&#3610;&#3650;&#3619;&#3591;&#3648;&#3619;&#3637;&#3618;&#3609;%2025%20&#3617;&#3636;.&#3618;.%2064%20&#3626;&#3614;&#3600;%201%20&#3617;&#3636;.&#3618;.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กณฑ์ กคศ.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E8" t="str">
            <v>ภ.ภูเขา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E12" t="str">
            <v>รพ.โรงเรียนร่วมพัฒนา (Partnership School Project)</v>
          </cell>
          <cell r="H12" t="str">
            <v>สพป.กำแพงเพชร เขต 2</v>
          </cell>
        </row>
        <row r="13">
          <cell r="E13" t="str">
            <v>ต.โครงการหนึ่งตำบลหนึ่งโรงเรียนคุณภาพ</v>
          </cell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กณฑ์ กคศ."/>
      <sheetName val="มาตรฐานวิชาเอก"/>
      <sheetName val="โรงเรียนคิดเกณฑ์พิเศษ"/>
      <sheetName val="แบบเรียนร่วม"/>
      <sheetName val="แบบ ม.พิเศษ"/>
      <sheetName val="แบบ สศศ."/>
      <sheetName val="แบบโรงเรียนปกติ"/>
      <sheetName val="ครตาม จ.18"/>
      <sheetName val="สำหรับเขตพื้นที่"/>
      <sheetName val="เมนู"/>
      <sheetName val="มาตรฐานวิชาเอกประถม"/>
      <sheetName val="ว่างจากการเกษียณ(เกลี่ยคืน)"/>
      <sheetName val="ครู จ. 18 ตามวิชาที่สอน"/>
      <sheetName val="ครู จ.18 ตามวิชาที่จบ"/>
      <sheetName val="มาตรฐานวิชาเอกมัธยม"/>
      <sheetName val="รร.ปกติ"/>
      <sheetName val="ครูตาม จ.18"/>
      <sheetName val="แบบความต้องการวิชาเอก"/>
    </sheetNames>
    <sheetDataSet>
      <sheetData sheetId="0">
        <row r="3">
          <cell r="C3">
            <v>0</v>
          </cell>
        </row>
      </sheetData>
      <sheetData sheetId="1">
        <row r="2">
          <cell r="C2" t="str">
            <v>คลิกเลือกที่ตั้ง รร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C2">
            <v>0</v>
          </cell>
        </row>
      </sheetData>
      <sheetData sheetId="8"/>
      <sheetData sheetId="9">
        <row r="2">
          <cell r="C2" t="str">
            <v>คลิกเลือกที่ตั้ง รร</v>
          </cell>
          <cell r="E2" t="str">
            <v>คลิกเลือกลักษณะพิเศษ</v>
          </cell>
        </row>
        <row r="3">
          <cell r="C3" t="str">
            <v>เทศบาลตำบล</v>
          </cell>
          <cell r="E3" t="str">
            <v>ปกติ</v>
          </cell>
        </row>
        <row r="4">
          <cell r="C4" t="str">
            <v>เทศบาลเมือง</v>
          </cell>
          <cell r="E4" t="str">
            <v>กันดาร</v>
          </cell>
        </row>
        <row r="5">
          <cell r="C5" t="str">
            <v>เทศบาลนคร</v>
          </cell>
          <cell r="E5" t="str">
            <v>ชนกลุ่มน้อย</v>
          </cell>
        </row>
        <row r="6">
          <cell r="C6" t="str">
            <v>อบต.</v>
          </cell>
          <cell r="E6" t="str">
            <v>ชายแดน</v>
          </cell>
        </row>
        <row r="7">
          <cell r="C7" t="str">
            <v>กทม.</v>
          </cell>
          <cell r="E7" t="str">
            <v>พระราชดำริ</v>
          </cell>
        </row>
        <row r="8">
          <cell r="E8" t="str">
            <v>ภูเขา</v>
          </cell>
        </row>
        <row r="9">
          <cell r="E9" t="str">
            <v>บนเกาะ</v>
          </cell>
        </row>
        <row r="10">
          <cell r="E10" t="str">
            <v>เสี่ยงภัย</v>
          </cell>
        </row>
        <row r="11">
          <cell r="E11" t="str">
            <v>พื้นที่พิเศษ(กระทรวงการคลัง)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H7" t="str">
            <v>สพป.กาญจนบุรี เขต 4</v>
          </cell>
        </row>
        <row r="8">
          <cell r="H8" t="str">
            <v>สพป.กาฬสินธุ์ เขต 1</v>
          </cell>
        </row>
        <row r="9">
          <cell r="H9" t="str">
            <v>สพป.กาฬสินธุ์ เขต 2</v>
          </cell>
        </row>
        <row r="10">
          <cell r="H10" t="str">
            <v>สพป.กาฬสินธุ์ เขต 3</v>
          </cell>
        </row>
        <row r="11">
          <cell r="H11" t="str">
            <v>สพป.กำแพงเพชร เขต 1</v>
          </cell>
        </row>
        <row r="12">
          <cell r="H12" t="str">
            <v>สพป.กำแพงเพชร เขต 2</v>
          </cell>
        </row>
        <row r="13"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T200"/>
  <sheetViews>
    <sheetView topLeftCell="A34" zoomScaleNormal="100" workbookViewId="0">
      <selection activeCell="Q10" sqref="Q10"/>
    </sheetView>
  </sheetViews>
  <sheetFormatPr defaultColWidth="9.140625" defaultRowHeight="21"/>
  <cols>
    <col min="1" max="1" width="12" style="6" customWidth="1"/>
    <col min="2" max="2" width="16.140625" style="6" customWidth="1"/>
    <col min="3" max="3" width="13.85546875" style="6" customWidth="1"/>
    <col min="4" max="4" width="16.5703125" style="6" bestFit="1" customWidth="1"/>
    <col min="5" max="5" width="9.85546875" style="6" customWidth="1"/>
    <col min="6" max="6" width="7.42578125" style="6" customWidth="1"/>
    <col min="7" max="16" width="9.140625" style="6"/>
    <col min="17" max="17" width="22" style="6" bestFit="1" customWidth="1"/>
    <col min="18" max="18" width="2.140625" style="6" bestFit="1" customWidth="1"/>
    <col min="19" max="20" width="5.5703125" style="6" bestFit="1" customWidth="1"/>
    <col min="21" max="16384" width="9.140625" style="6"/>
  </cols>
  <sheetData>
    <row r="1" spans="1:14" ht="26.2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ht="26.2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s="166" customFormat="1">
      <c r="A3" s="277" t="s">
        <v>201</v>
      </c>
      <c r="B3" s="277"/>
      <c r="C3" s="277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s="166" customFormat="1" ht="18.7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s="166" customFormat="1" ht="18.75">
      <c r="A5" s="167" t="s">
        <v>202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</row>
    <row r="6" spans="1:14" s="166" customFormat="1" ht="18.75">
      <c r="A6" s="170"/>
      <c r="B6" s="282" t="s">
        <v>1</v>
      </c>
      <c r="C6" s="282"/>
      <c r="D6" s="284" t="s">
        <v>202</v>
      </c>
      <c r="E6" s="284"/>
      <c r="F6" s="284"/>
      <c r="G6" s="282" t="s">
        <v>29</v>
      </c>
      <c r="H6" s="282"/>
      <c r="K6" s="165"/>
      <c r="L6" s="165"/>
      <c r="M6" s="165"/>
      <c r="N6" s="171"/>
    </row>
    <row r="7" spans="1:14" s="166" customFormat="1" ht="18.75">
      <c r="A7" s="170"/>
      <c r="B7" s="282"/>
      <c r="C7" s="282"/>
      <c r="D7" s="172" t="s">
        <v>105</v>
      </c>
      <c r="E7" s="284" t="s">
        <v>106</v>
      </c>
      <c r="F7" s="284"/>
      <c r="G7" s="282"/>
      <c r="H7" s="282"/>
      <c r="K7" s="165"/>
      <c r="L7" s="165"/>
      <c r="M7" s="165"/>
      <c r="N7" s="171"/>
    </row>
    <row r="8" spans="1:14" s="166" customFormat="1" ht="18.75">
      <c r="A8" s="170"/>
      <c r="B8" s="283" t="s">
        <v>203</v>
      </c>
      <c r="C8" s="283"/>
      <c r="D8" s="173" t="s">
        <v>204</v>
      </c>
      <c r="E8" s="283" t="s">
        <v>204</v>
      </c>
      <c r="F8" s="283"/>
      <c r="G8" s="283" t="s">
        <v>204</v>
      </c>
      <c r="H8" s="283"/>
      <c r="K8" s="165"/>
      <c r="L8" s="165"/>
      <c r="M8" s="165"/>
      <c r="N8" s="171"/>
    </row>
    <row r="9" spans="1:14" s="166" customFormat="1" ht="18.75">
      <c r="A9" s="170"/>
      <c r="B9" s="275" t="s">
        <v>205</v>
      </c>
      <c r="C9" s="275"/>
      <c r="D9" s="174" t="s">
        <v>206</v>
      </c>
      <c r="E9" s="275" t="s">
        <v>204</v>
      </c>
      <c r="F9" s="275"/>
      <c r="G9" s="275" t="s">
        <v>206</v>
      </c>
      <c r="H9" s="275"/>
      <c r="K9" s="165"/>
      <c r="L9" s="165"/>
      <c r="M9" s="165"/>
      <c r="N9" s="171"/>
    </row>
    <row r="10" spans="1:14" s="166" customFormat="1" ht="18.75">
      <c r="A10" s="170"/>
      <c r="B10" s="275" t="s">
        <v>207</v>
      </c>
      <c r="C10" s="275"/>
      <c r="D10" s="174" t="s">
        <v>206</v>
      </c>
      <c r="E10" s="275" t="s">
        <v>206</v>
      </c>
      <c r="F10" s="275"/>
      <c r="G10" s="275" t="s">
        <v>208</v>
      </c>
      <c r="H10" s="275"/>
      <c r="K10" s="165"/>
      <c r="L10" s="165"/>
      <c r="M10" s="165"/>
      <c r="N10" s="171"/>
    </row>
    <row r="11" spans="1:14" s="166" customFormat="1" ht="18.75">
      <c r="A11" s="170"/>
      <c r="B11" s="275" t="s">
        <v>209</v>
      </c>
      <c r="C11" s="275"/>
      <c r="D11" s="174" t="s">
        <v>206</v>
      </c>
      <c r="E11" s="275" t="s">
        <v>208</v>
      </c>
      <c r="F11" s="275"/>
      <c r="G11" s="275" t="s">
        <v>210</v>
      </c>
      <c r="H11" s="275"/>
      <c r="K11" s="165"/>
      <c r="L11" s="165"/>
      <c r="M11" s="165"/>
      <c r="N11" s="171"/>
    </row>
    <row r="12" spans="1:14" s="166" customFormat="1" ht="18.75">
      <c r="A12" s="170"/>
      <c r="B12" s="275" t="s">
        <v>211</v>
      </c>
      <c r="C12" s="275"/>
      <c r="D12" s="174" t="s">
        <v>206</v>
      </c>
      <c r="E12" s="275" t="s">
        <v>210</v>
      </c>
      <c r="F12" s="275"/>
      <c r="G12" s="275" t="s">
        <v>212</v>
      </c>
      <c r="H12" s="275"/>
      <c r="K12" s="165"/>
      <c r="L12" s="165"/>
      <c r="M12" s="165"/>
      <c r="N12" s="171"/>
    </row>
    <row r="13" spans="1:14" s="166" customFormat="1" ht="18.75">
      <c r="A13" s="170"/>
      <c r="B13" s="276" t="s">
        <v>213</v>
      </c>
      <c r="C13" s="276"/>
      <c r="D13" s="175" t="s">
        <v>206</v>
      </c>
      <c r="E13" s="276" t="s">
        <v>212</v>
      </c>
      <c r="F13" s="276"/>
      <c r="G13" s="276" t="s">
        <v>214</v>
      </c>
      <c r="H13" s="276"/>
      <c r="K13" s="165"/>
      <c r="L13" s="165"/>
      <c r="M13" s="165"/>
      <c r="N13" s="171"/>
    </row>
    <row r="14" spans="1:14" s="166" customFormat="1" ht="18.75">
      <c r="A14" s="170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71"/>
    </row>
    <row r="15" spans="1:14" s="166" customFormat="1" ht="18.75">
      <c r="A15" s="176" t="s">
        <v>140</v>
      </c>
      <c r="B15" s="166" t="s">
        <v>215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71"/>
    </row>
    <row r="16" spans="1:14" s="166" customFormat="1" ht="18.75">
      <c r="A16" s="170"/>
      <c r="B16" s="177" t="s">
        <v>216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71"/>
    </row>
    <row r="17" spans="1:20" s="166" customFormat="1" ht="18.75">
      <c r="A17" s="170"/>
      <c r="B17" s="177" t="s">
        <v>217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71"/>
    </row>
    <row r="18" spans="1:20" s="166" customFormat="1" ht="18.75">
      <c r="A18" s="170"/>
      <c r="B18" s="177" t="s">
        <v>218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71"/>
      <c r="O18" s="178"/>
      <c r="P18" s="178"/>
      <c r="Q18" s="179"/>
      <c r="R18" s="180"/>
      <c r="S18" s="181"/>
    </row>
    <row r="19" spans="1:20" s="166" customFormat="1" ht="18.75">
      <c r="A19" s="170"/>
      <c r="B19" s="177" t="s">
        <v>219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71"/>
      <c r="O19" s="178"/>
      <c r="P19" s="178"/>
      <c r="Q19" s="179"/>
      <c r="R19" s="180"/>
      <c r="S19" s="182"/>
    </row>
    <row r="20" spans="1:20" s="178" customFormat="1" ht="18.75">
      <c r="A20" s="176"/>
      <c r="B20" s="183" t="s">
        <v>220</v>
      </c>
      <c r="C20" s="166"/>
      <c r="D20" s="166"/>
      <c r="E20" s="166"/>
      <c r="F20" s="166"/>
      <c r="G20" s="165"/>
      <c r="H20" s="165"/>
      <c r="I20" s="165"/>
      <c r="J20" s="165"/>
      <c r="K20" s="165"/>
      <c r="L20" s="165"/>
      <c r="M20" s="165"/>
      <c r="N20" s="171"/>
      <c r="Q20" s="179"/>
      <c r="R20" s="180"/>
      <c r="S20" s="182"/>
      <c r="T20" s="166"/>
    </row>
    <row r="21" spans="1:20" s="178" customFormat="1" ht="18.75">
      <c r="A21" s="184"/>
      <c r="B21" s="183" t="s">
        <v>221</v>
      </c>
      <c r="C21" s="166"/>
      <c r="D21" s="166"/>
      <c r="E21" s="166"/>
      <c r="F21" s="166"/>
      <c r="G21" s="165"/>
      <c r="H21" s="165"/>
      <c r="I21" s="165"/>
      <c r="J21" s="165"/>
      <c r="K21" s="165"/>
      <c r="L21" s="165"/>
      <c r="M21" s="165"/>
      <c r="N21" s="171"/>
      <c r="Q21" s="179"/>
      <c r="R21" s="180"/>
      <c r="S21" s="182"/>
      <c r="T21" s="166"/>
    </row>
    <row r="22" spans="1:20" s="178" customFormat="1" ht="18.75">
      <c r="A22" s="185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7"/>
    </row>
    <row r="23" spans="1:20" s="178" customFormat="1" ht="18.7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</row>
    <row r="24" spans="1:20" s="178" customFormat="1" ht="18.75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1:20" s="178" customFormat="1" ht="18.75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</row>
    <row r="26" spans="1:20" s="178" customFormat="1" ht="18.7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  <row r="27" spans="1:20" s="166" customFormat="1" ht="18.75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</row>
    <row r="28" spans="1:20" s="166" customFormat="1" ht="18.75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</row>
    <row r="29" spans="1:20" s="166" customFormat="1" ht="18.7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</row>
    <row r="30" spans="1:20" s="166" customFormat="1">
      <c r="A30" s="277" t="s">
        <v>222</v>
      </c>
      <c r="B30" s="277"/>
      <c r="C30" s="277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</row>
    <row r="31" spans="1:20" s="166" customFormat="1" ht="18.75"/>
    <row r="32" spans="1:20" s="166" customFormat="1" ht="18.75">
      <c r="A32" s="271" t="s">
        <v>223</v>
      </c>
      <c r="B32" s="271"/>
      <c r="C32" s="271"/>
    </row>
    <row r="33" spans="1:14" s="166" customFormat="1" ht="18.75"/>
    <row r="34" spans="1:14" s="166" customFormat="1" ht="18.75">
      <c r="A34" s="167" t="s">
        <v>224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</row>
    <row r="35" spans="1:14" s="166" customFormat="1" ht="18.75">
      <c r="A35" s="184"/>
      <c r="N35" s="190"/>
    </row>
    <row r="36" spans="1:14" s="166" customFormat="1" ht="18.75">
      <c r="A36" s="191" t="s">
        <v>225</v>
      </c>
      <c r="N36" s="190"/>
    </row>
    <row r="37" spans="1:14" s="166" customFormat="1" ht="18.75">
      <c r="A37" s="184"/>
      <c r="B37" s="192" t="s">
        <v>1</v>
      </c>
      <c r="C37" s="278" t="s">
        <v>226</v>
      </c>
      <c r="D37" s="279"/>
      <c r="N37" s="190"/>
    </row>
    <row r="38" spans="1:14" s="166" customFormat="1" ht="18.75">
      <c r="A38" s="184"/>
      <c r="B38" s="193" t="s">
        <v>227</v>
      </c>
      <c r="C38" s="267" t="s">
        <v>228</v>
      </c>
      <c r="D38" s="268"/>
      <c r="N38" s="190"/>
    </row>
    <row r="39" spans="1:14" s="166" customFormat="1" ht="18.75">
      <c r="A39" s="184"/>
      <c r="B39" s="194" t="s">
        <v>229</v>
      </c>
      <c r="C39" s="259" t="s">
        <v>230</v>
      </c>
      <c r="D39" s="260"/>
      <c r="N39" s="190"/>
    </row>
    <row r="40" spans="1:14" s="166" customFormat="1" ht="18.75">
      <c r="A40" s="184"/>
      <c r="B40" s="195" t="s">
        <v>231</v>
      </c>
      <c r="C40" s="255" t="s">
        <v>232</v>
      </c>
      <c r="D40" s="256"/>
      <c r="N40" s="190"/>
    </row>
    <row r="41" spans="1:14" s="166" customFormat="1" ht="18.75">
      <c r="A41" s="196" t="s">
        <v>233</v>
      </c>
      <c r="B41" s="166" t="s">
        <v>234</v>
      </c>
      <c r="N41" s="190"/>
    </row>
    <row r="42" spans="1:14" s="166" customFormat="1" ht="18.75">
      <c r="A42" s="184"/>
      <c r="B42" s="166" t="s">
        <v>235</v>
      </c>
      <c r="N42" s="190"/>
    </row>
    <row r="43" spans="1:14" s="166" customFormat="1" ht="18.75">
      <c r="A43" s="184"/>
      <c r="B43" s="166" t="s">
        <v>236</v>
      </c>
      <c r="N43" s="190"/>
    </row>
    <row r="44" spans="1:14" s="166" customFormat="1" ht="18.75">
      <c r="A44" s="197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9"/>
    </row>
    <row r="45" spans="1:14" s="166" customFormat="1" ht="18.75"/>
    <row r="46" spans="1:14" s="166" customFormat="1" ht="18.75"/>
    <row r="47" spans="1:14" s="166" customFormat="1" ht="18.75"/>
    <row r="48" spans="1:14" s="166" customFormat="1" ht="18.75"/>
    <row r="49" spans="1:20" s="166" customFormat="1" ht="18.75"/>
    <row r="50" spans="1:20" s="166" customFormat="1" ht="18.75"/>
    <row r="51" spans="1:20" s="166" customFormat="1" ht="18.75"/>
    <row r="52" spans="1:20" s="166" customFormat="1" ht="18.75"/>
    <row r="53" spans="1:20" s="166" customFormat="1" ht="18.75"/>
    <row r="54" spans="1:20" s="166" customFormat="1" ht="18.75"/>
    <row r="55" spans="1:20" s="166" customFormat="1" ht="18.75"/>
    <row r="56" spans="1:20" s="166" customFormat="1" ht="18.75"/>
    <row r="57" spans="1:20" s="166" customFormat="1" ht="18.75">
      <c r="A57" s="167" t="s">
        <v>237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9"/>
    </row>
    <row r="58" spans="1:20" s="166" customFormat="1" ht="18.75">
      <c r="A58" s="184"/>
      <c r="N58" s="190"/>
    </row>
    <row r="59" spans="1:20" s="166" customFormat="1" ht="18.75">
      <c r="A59" s="184"/>
      <c r="B59" s="200" t="s">
        <v>238</v>
      </c>
      <c r="C59" s="201"/>
      <c r="D59" s="202" t="s">
        <v>239</v>
      </c>
      <c r="E59" s="188"/>
      <c r="F59" s="203" t="s">
        <v>240</v>
      </c>
      <c r="G59" s="204" t="s">
        <v>241</v>
      </c>
      <c r="N59" s="190"/>
    </row>
    <row r="60" spans="1:20" s="166" customFormat="1" ht="18.75">
      <c r="A60" s="184"/>
      <c r="B60" s="205"/>
      <c r="C60" s="206"/>
      <c r="D60" s="207" t="s">
        <v>242</v>
      </c>
      <c r="E60" s="208"/>
      <c r="F60" s="209" t="s">
        <v>240</v>
      </c>
      <c r="G60" s="210" t="s">
        <v>243</v>
      </c>
      <c r="N60" s="190"/>
    </row>
    <row r="61" spans="1:20" s="166" customFormat="1" ht="18.75">
      <c r="A61" s="184"/>
      <c r="B61" s="211" t="s">
        <v>244</v>
      </c>
      <c r="C61" s="212"/>
      <c r="D61" s="213" t="s">
        <v>239</v>
      </c>
      <c r="E61" s="214"/>
      <c r="F61" s="215" t="s">
        <v>240</v>
      </c>
      <c r="G61" s="216" t="s">
        <v>241</v>
      </c>
      <c r="N61" s="190"/>
    </row>
    <row r="62" spans="1:20" s="166" customFormat="1" ht="18.75">
      <c r="A62" s="184"/>
      <c r="B62" s="217"/>
      <c r="C62" s="206"/>
      <c r="D62" s="207" t="s">
        <v>242</v>
      </c>
      <c r="E62" s="208"/>
      <c r="F62" s="209" t="s">
        <v>240</v>
      </c>
      <c r="G62" s="218" t="s">
        <v>241</v>
      </c>
      <c r="N62" s="190"/>
    </row>
    <row r="63" spans="1:20" s="166" customFormat="1" ht="18.75">
      <c r="A63" s="184"/>
      <c r="B63" s="219" t="s">
        <v>245</v>
      </c>
      <c r="C63" s="220"/>
      <c r="D63" s="221" t="s">
        <v>246</v>
      </c>
      <c r="E63" s="222"/>
      <c r="F63" s="223" t="s">
        <v>240</v>
      </c>
      <c r="G63" s="224" t="s">
        <v>247</v>
      </c>
      <c r="N63" s="190"/>
      <c r="O63" s="225"/>
      <c r="P63" s="225"/>
      <c r="Q63" s="225"/>
      <c r="R63" s="225"/>
      <c r="S63" s="225"/>
      <c r="T63" s="225"/>
    </row>
    <row r="64" spans="1:20" s="166" customFormat="1" ht="18.75">
      <c r="A64" s="184"/>
      <c r="B64" s="178"/>
      <c r="C64" s="178"/>
      <c r="D64" s="179"/>
      <c r="E64" s="180"/>
      <c r="F64" s="182"/>
      <c r="M64" s="178"/>
      <c r="N64" s="226"/>
      <c r="O64" s="225"/>
      <c r="P64" s="225"/>
      <c r="Q64" s="225"/>
      <c r="R64" s="225"/>
      <c r="S64" s="225"/>
      <c r="T64" s="225"/>
    </row>
    <row r="65" spans="1:20" s="166" customFormat="1" ht="18.75">
      <c r="A65" s="191" t="s">
        <v>248</v>
      </c>
      <c r="B65" s="178"/>
      <c r="M65" s="178"/>
      <c r="N65" s="226"/>
      <c r="O65" s="225"/>
      <c r="P65" s="225"/>
      <c r="Q65" s="225"/>
      <c r="R65" s="225"/>
      <c r="S65" s="225"/>
      <c r="T65" s="225"/>
    </row>
    <row r="66" spans="1:20" s="166" customFormat="1" ht="18.75">
      <c r="A66" s="184"/>
      <c r="B66" s="227" t="s">
        <v>1</v>
      </c>
      <c r="C66" s="280" t="s">
        <v>249</v>
      </c>
      <c r="D66" s="280"/>
      <c r="E66" s="280"/>
      <c r="K66" s="178"/>
      <c r="L66" s="178"/>
      <c r="M66" s="225"/>
      <c r="N66" s="228"/>
      <c r="O66" s="225"/>
      <c r="P66" s="225"/>
      <c r="Q66" s="225"/>
      <c r="R66" s="225"/>
    </row>
    <row r="67" spans="1:20" s="166" customFormat="1" ht="18.75">
      <c r="A67" s="184"/>
      <c r="B67" s="193" t="s">
        <v>227</v>
      </c>
      <c r="C67" s="274" t="s">
        <v>228</v>
      </c>
      <c r="D67" s="274"/>
      <c r="E67" s="274"/>
      <c r="K67" s="178"/>
      <c r="L67" s="178"/>
      <c r="M67" s="225"/>
      <c r="N67" s="228"/>
      <c r="O67" s="225"/>
      <c r="P67" s="225"/>
      <c r="Q67" s="225"/>
      <c r="R67" s="225"/>
    </row>
    <row r="68" spans="1:20" s="166" customFormat="1" ht="18.75">
      <c r="A68" s="184"/>
      <c r="B68" s="194" t="s">
        <v>229</v>
      </c>
      <c r="C68" s="269" t="s">
        <v>230</v>
      </c>
      <c r="D68" s="269"/>
      <c r="E68" s="269"/>
      <c r="K68" s="178"/>
      <c r="L68" s="178"/>
      <c r="M68" s="225"/>
      <c r="N68" s="228"/>
      <c r="O68" s="225"/>
      <c r="P68" s="225"/>
      <c r="Q68" s="225"/>
      <c r="R68" s="225"/>
    </row>
    <row r="69" spans="1:20" s="166" customFormat="1" ht="18.75">
      <c r="A69" s="184"/>
      <c r="B69" s="195" t="s">
        <v>231</v>
      </c>
      <c r="C69" s="270" t="s">
        <v>232</v>
      </c>
      <c r="D69" s="270"/>
      <c r="E69" s="270"/>
      <c r="K69" s="178"/>
      <c r="L69" s="178"/>
      <c r="M69" s="225"/>
      <c r="N69" s="228"/>
      <c r="O69" s="225"/>
      <c r="P69" s="225"/>
      <c r="Q69" s="225"/>
      <c r="R69" s="225"/>
    </row>
    <row r="70" spans="1:20" s="166" customFormat="1" ht="18.75">
      <c r="A70" s="184"/>
      <c r="B70" s="178"/>
      <c r="C70" s="178"/>
      <c r="D70" s="179"/>
      <c r="E70" s="180"/>
      <c r="F70" s="182"/>
      <c r="M70" s="178"/>
      <c r="N70" s="226"/>
      <c r="O70" s="225"/>
      <c r="P70" s="225"/>
      <c r="Q70" s="225"/>
      <c r="R70" s="225"/>
      <c r="S70" s="225"/>
      <c r="T70" s="225"/>
    </row>
    <row r="71" spans="1:20" s="166" customFormat="1" ht="18.75">
      <c r="A71" s="191" t="s">
        <v>250</v>
      </c>
      <c r="B71" s="178"/>
      <c r="C71" s="178"/>
      <c r="D71" s="179"/>
      <c r="E71" s="180"/>
      <c r="F71" s="182"/>
      <c r="N71" s="190"/>
      <c r="O71" s="225"/>
      <c r="P71" s="225"/>
      <c r="Q71" s="225"/>
      <c r="R71" s="225"/>
      <c r="S71" s="225"/>
      <c r="T71" s="225"/>
    </row>
    <row r="72" spans="1:20" s="166" customFormat="1" ht="18.75">
      <c r="A72" s="191"/>
      <c r="B72" s="178"/>
      <c r="C72" s="178"/>
      <c r="D72" s="179"/>
      <c r="E72" s="180"/>
      <c r="F72" s="182"/>
      <c r="N72" s="190"/>
      <c r="O72" s="225"/>
      <c r="P72" s="225"/>
      <c r="Q72" s="225"/>
      <c r="R72" s="225"/>
      <c r="S72" s="225"/>
      <c r="T72" s="225"/>
    </row>
    <row r="73" spans="1:20" s="166" customFormat="1" ht="18.75">
      <c r="A73" s="184"/>
      <c r="B73" s="178"/>
      <c r="C73" s="178"/>
      <c r="D73" s="179"/>
      <c r="E73" s="180"/>
      <c r="F73" s="182"/>
      <c r="N73" s="190"/>
    </row>
    <row r="74" spans="1:20" s="166" customFormat="1" ht="18.75">
      <c r="A74" s="184"/>
      <c r="B74" s="178"/>
      <c r="C74" s="178"/>
      <c r="D74" s="179"/>
      <c r="E74" s="180"/>
      <c r="F74" s="182"/>
      <c r="N74" s="190"/>
    </row>
    <row r="75" spans="1:20" s="166" customFormat="1" ht="18.75">
      <c r="A75" s="184"/>
      <c r="B75" s="178"/>
      <c r="C75" s="178"/>
      <c r="D75" s="179"/>
      <c r="E75" s="180"/>
      <c r="F75" s="182"/>
      <c r="N75" s="190"/>
    </row>
    <row r="76" spans="1:20" s="166" customFormat="1" ht="18.75">
      <c r="A76" s="184"/>
      <c r="B76" s="178"/>
      <c r="C76" s="178"/>
      <c r="D76" s="179"/>
      <c r="E76" s="180"/>
      <c r="F76" s="182"/>
      <c r="N76" s="190"/>
    </row>
    <row r="77" spans="1:20" s="166" customFormat="1" ht="18.75">
      <c r="A77" s="184"/>
      <c r="B77" s="178"/>
      <c r="C77" s="178"/>
      <c r="D77" s="229"/>
      <c r="E77" s="178"/>
      <c r="F77" s="178"/>
      <c r="N77" s="190"/>
    </row>
    <row r="78" spans="1:20" s="166" customFormat="1" ht="18.75">
      <c r="A78" s="184"/>
      <c r="B78" s="178"/>
      <c r="C78" s="178"/>
      <c r="D78" s="229"/>
      <c r="E78" s="178"/>
      <c r="F78" s="178"/>
      <c r="N78" s="190"/>
    </row>
    <row r="79" spans="1:20" s="166" customFormat="1" ht="18.75">
      <c r="A79" s="191" t="s">
        <v>251</v>
      </c>
      <c r="B79" s="178"/>
      <c r="C79" s="178"/>
      <c r="D79" s="229"/>
      <c r="E79" s="178"/>
      <c r="F79" s="178"/>
      <c r="N79" s="190"/>
    </row>
    <row r="80" spans="1:20" s="166" customFormat="1" ht="18.75">
      <c r="A80" s="184"/>
      <c r="B80" s="178"/>
      <c r="C80" s="178"/>
      <c r="D80" s="229"/>
      <c r="E80" s="178"/>
      <c r="F80" s="178"/>
      <c r="N80" s="190"/>
    </row>
    <row r="81" spans="1:14" s="166" customFormat="1" ht="18.75">
      <c r="A81" s="184"/>
      <c r="B81" s="178"/>
      <c r="C81" s="178"/>
      <c r="D81" s="229"/>
      <c r="E81" s="178"/>
      <c r="F81" s="178"/>
      <c r="N81" s="190"/>
    </row>
    <row r="82" spans="1:14" s="166" customFormat="1" ht="18.75">
      <c r="A82" s="184"/>
      <c r="B82" s="178"/>
      <c r="C82" s="178"/>
      <c r="D82" s="229"/>
      <c r="E82" s="178"/>
      <c r="F82" s="178"/>
      <c r="N82" s="190"/>
    </row>
    <row r="83" spans="1:14" s="166" customFormat="1" ht="18.75">
      <c r="A83" s="184"/>
      <c r="B83" s="178"/>
      <c r="C83" s="178"/>
      <c r="D83" s="229"/>
      <c r="E83" s="178"/>
      <c r="F83" s="178"/>
      <c r="N83" s="190"/>
    </row>
    <row r="84" spans="1:14" s="166" customFormat="1" ht="18.75">
      <c r="A84" s="184"/>
      <c r="B84" s="178"/>
      <c r="C84" s="178"/>
      <c r="D84" s="229"/>
      <c r="E84" s="178"/>
      <c r="F84" s="178"/>
      <c r="N84" s="190"/>
    </row>
    <row r="85" spans="1:14" s="166" customFormat="1" ht="18.75">
      <c r="A85" s="176" t="s">
        <v>252</v>
      </c>
      <c r="B85" s="183" t="s">
        <v>253</v>
      </c>
      <c r="N85" s="190"/>
    </row>
    <row r="86" spans="1:14" s="166" customFormat="1" ht="18.75">
      <c r="A86" s="184"/>
      <c r="B86" s="183" t="s">
        <v>254</v>
      </c>
      <c r="N86" s="190"/>
    </row>
    <row r="87" spans="1:14" s="166" customFormat="1" ht="18.75">
      <c r="A87" s="176" t="s">
        <v>140</v>
      </c>
      <c r="B87" s="166" t="s">
        <v>255</v>
      </c>
      <c r="N87" s="190"/>
    </row>
    <row r="88" spans="1:14" s="166" customFormat="1" ht="18.75">
      <c r="A88" s="184"/>
      <c r="B88" s="166" t="s">
        <v>256</v>
      </c>
      <c r="N88" s="190"/>
    </row>
    <row r="89" spans="1:14" s="230" customFormat="1" ht="18.75">
      <c r="A89" s="197"/>
      <c r="B89" s="198" t="s">
        <v>257</v>
      </c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9"/>
    </row>
    <row r="90" spans="1:14" s="166" customFormat="1" ht="18.75"/>
    <row r="91" spans="1:14" s="166" customFormat="1" ht="18.75"/>
    <row r="92" spans="1:14" s="166" customFormat="1" ht="18.75">
      <c r="A92" s="167" t="s">
        <v>258</v>
      </c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9"/>
    </row>
    <row r="93" spans="1:14" s="166" customFormat="1" ht="18.75">
      <c r="A93" s="184"/>
      <c r="N93" s="190"/>
    </row>
    <row r="94" spans="1:14" s="166" customFormat="1" ht="18.75">
      <c r="A94" s="184"/>
      <c r="B94" s="200" t="s">
        <v>238</v>
      </c>
      <c r="C94" s="201"/>
      <c r="D94" s="202" t="s">
        <v>239</v>
      </c>
      <c r="E94" s="188"/>
      <c r="F94" s="203" t="s">
        <v>240</v>
      </c>
      <c r="G94" s="204" t="s">
        <v>241</v>
      </c>
      <c r="N94" s="190"/>
    </row>
    <row r="95" spans="1:14" s="166" customFormat="1" ht="18.75">
      <c r="A95" s="184"/>
      <c r="B95" s="205"/>
      <c r="C95" s="206"/>
      <c r="D95" s="207" t="s">
        <v>242</v>
      </c>
      <c r="E95" s="208"/>
      <c r="F95" s="209" t="s">
        <v>240</v>
      </c>
      <c r="G95" s="210" t="s">
        <v>243</v>
      </c>
      <c r="N95" s="190"/>
    </row>
    <row r="96" spans="1:14" s="166" customFormat="1" ht="18.75">
      <c r="A96" s="184"/>
      <c r="B96" s="211" t="s">
        <v>244</v>
      </c>
      <c r="C96" s="212"/>
      <c r="D96" s="213" t="s">
        <v>239</v>
      </c>
      <c r="E96" s="214"/>
      <c r="F96" s="215" t="s">
        <v>240</v>
      </c>
      <c r="G96" s="216" t="s">
        <v>241</v>
      </c>
      <c r="N96" s="190"/>
    </row>
    <row r="97" spans="1:14" s="166" customFormat="1" ht="18.75">
      <c r="A97" s="184"/>
      <c r="B97" s="217"/>
      <c r="C97" s="206"/>
      <c r="D97" s="207" t="s">
        <v>242</v>
      </c>
      <c r="E97" s="208"/>
      <c r="F97" s="209" t="s">
        <v>240</v>
      </c>
      <c r="G97" s="218" t="s">
        <v>241</v>
      </c>
      <c r="N97" s="190"/>
    </row>
    <row r="98" spans="1:14" s="166" customFormat="1" ht="18.75">
      <c r="A98" s="184"/>
      <c r="B98" s="219" t="s">
        <v>245</v>
      </c>
      <c r="C98" s="220"/>
      <c r="D98" s="221" t="s">
        <v>246</v>
      </c>
      <c r="E98" s="222"/>
      <c r="F98" s="223" t="s">
        <v>240</v>
      </c>
      <c r="G98" s="224" t="s">
        <v>247</v>
      </c>
      <c r="N98" s="190"/>
    </row>
    <row r="99" spans="1:14" s="166" customFormat="1" ht="18.75">
      <c r="A99" s="184"/>
      <c r="N99" s="190"/>
    </row>
    <row r="100" spans="1:14" s="166" customFormat="1" ht="18.75">
      <c r="A100" s="191" t="s">
        <v>250</v>
      </c>
      <c r="N100" s="190"/>
    </row>
    <row r="101" spans="1:14" s="166" customFormat="1" ht="18.75">
      <c r="A101" s="184"/>
      <c r="N101" s="190"/>
    </row>
    <row r="102" spans="1:14" s="166" customFormat="1" ht="18.75">
      <c r="A102" s="184"/>
      <c r="N102" s="190"/>
    </row>
    <row r="103" spans="1:14" s="166" customFormat="1" ht="18.75">
      <c r="A103" s="184"/>
      <c r="N103" s="190"/>
    </row>
    <row r="104" spans="1:14" s="166" customFormat="1" ht="18.75">
      <c r="A104" s="184"/>
      <c r="N104" s="190"/>
    </row>
    <row r="105" spans="1:14" s="166" customFormat="1" ht="18.75">
      <c r="A105" s="184"/>
      <c r="N105" s="190"/>
    </row>
    <row r="106" spans="1:14" s="166" customFormat="1" ht="18.75">
      <c r="A106" s="184"/>
      <c r="N106" s="190"/>
    </row>
    <row r="107" spans="1:14" s="166" customFormat="1" ht="18.75">
      <c r="A107" s="184"/>
      <c r="N107" s="190"/>
    </row>
    <row r="108" spans="1:14" s="166" customFormat="1" ht="18.75">
      <c r="A108" s="176" t="s">
        <v>252</v>
      </c>
      <c r="B108" s="183" t="s">
        <v>253</v>
      </c>
      <c r="N108" s="190"/>
    </row>
    <row r="109" spans="1:14" s="166" customFormat="1" ht="18.75">
      <c r="A109" s="184"/>
      <c r="B109" s="183" t="s">
        <v>254</v>
      </c>
      <c r="N109" s="190"/>
    </row>
    <row r="110" spans="1:14" s="166" customFormat="1" ht="18.75">
      <c r="A110" s="197"/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9"/>
    </row>
    <row r="111" spans="1:14" s="166" customFormat="1" ht="18.75"/>
    <row r="112" spans="1:14" s="166" customFormat="1" ht="18.75"/>
    <row r="113" spans="1:14" s="166" customFormat="1" ht="18.75">
      <c r="A113" s="271" t="s">
        <v>259</v>
      </c>
      <c r="B113" s="271"/>
      <c r="C113" s="271"/>
    </row>
    <row r="114" spans="1:14" s="166" customFormat="1" ht="18.75"/>
    <row r="115" spans="1:14" s="166" customFormat="1" ht="18.75">
      <c r="A115" s="167" t="s">
        <v>260</v>
      </c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9"/>
    </row>
    <row r="116" spans="1:14" s="166" customFormat="1" ht="18.75">
      <c r="A116" s="184"/>
      <c r="N116" s="190"/>
    </row>
    <row r="117" spans="1:14" s="166" customFormat="1" ht="18.75">
      <c r="A117" s="231"/>
      <c r="B117" s="200" t="s">
        <v>261</v>
      </c>
      <c r="C117" s="201"/>
      <c r="D117" s="202" t="s">
        <v>239</v>
      </c>
      <c r="E117" s="201"/>
      <c r="F117" s="203" t="s">
        <v>240</v>
      </c>
      <c r="G117" s="232" t="s">
        <v>243</v>
      </c>
      <c r="H117" s="225"/>
      <c r="N117" s="190"/>
    </row>
    <row r="118" spans="1:14" s="166" customFormat="1" ht="18.75">
      <c r="A118" s="231"/>
      <c r="B118" s="217"/>
      <c r="C118" s="206"/>
      <c r="D118" s="207" t="s">
        <v>242</v>
      </c>
      <c r="E118" s="206"/>
      <c r="F118" s="209" t="s">
        <v>240</v>
      </c>
      <c r="G118" s="218" t="s">
        <v>247</v>
      </c>
      <c r="H118" s="225"/>
      <c r="I118" s="225"/>
      <c r="J118" s="225"/>
      <c r="N118" s="190"/>
    </row>
    <row r="119" spans="1:14" s="166" customFormat="1" ht="18.75">
      <c r="A119" s="231"/>
      <c r="B119" s="211" t="s">
        <v>262</v>
      </c>
      <c r="C119" s="212"/>
      <c r="D119" s="213" t="s">
        <v>239</v>
      </c>
      <c r="E119" s="212"/>
      <c r="F119" s="215" t="s">
        <v>240</v>
      </c>
      <c r="G119" s="233" t="s">
        <v>243</v>
      </c>
      <c r="H119" s="225"/>
      <c r="I119" s="225"/>
      <c r="J119" s="225"/>
      <c r="N119" s="190"/>
    </row>
    <row r="120" spans="1:14" s="166" customFormat="1" ht="18.75">
      <c r="A120" s="231"/>
      <c r="B120" s="217"/>
      <c r="C120" s="206"/>
      <c r="D120" s="207" t="s">
        <v>242</v>
      </c>
      <c r="E120" s="206"/>
      <c r="F120" s="209" t="s">
        <v>240</v>
      </c>
      <c r="G120" s="218" t="s">
        <v>263</v>
      </c>
      <c r="H120" s="225"/>
      <c r="I120" s="225"/>
      <c r="J120" s="225"/>
      <c r="N120" s="190"/>
    </row>
    <row r="121" spans="1:14" s="166" customFormat="1" ht="18.75">
      <c r="A121" s="231"/>
      <c r="B121" s="211" t="s">
        <v>238</v>
      </c>
      <c r="C121" s="212"/>
      <c r="D121" s="213" t="s">
        <v>239</v>
      </c>
      <c r="E121" s="212"/>
      <c r="F121" s="215" t="s">
        <v>240</v>
      </c>
      <c r="G121" s="216" t="s">
        <v>241</v>
      </c>
      <c r="H121" s="225"/>
      <c r="I121" s="225"/>
      <c r="J121" s="225"/>
      <c r="N121" s="190"/>
    </row>
    <row r="122" spans="1:14" s="166" customFormat="1" ht="18.75">
      <c r="A122" s="231"/>
      <c r="B122" s="217"/>
      <c r="C122" s="206"/>
      <c r="D122" s="207" t="s">
        <v>242</v>
      </c>
      <c r="E122" s="206"/>
      <c r="F122" s="209" t="s">
        <v>240</v>
      </c>
      <c r="G122" s="210" t="s">
        <v>243</v>
      </c>
      <c r="H122" s="225"/>
      <c r="I122" s="225"/>
      <c r="J122" s="225"/>
      <c r="N122" s="190"/>
    </row>
    <row r="123" spans="1:14" s="166" customFormat="1" ht="18.75">
      <c r="A123" s="231"/>
      <c r="B123" s="211" t="s">
        <v>244</v>
      </c>
      <c r="C123" s="212"/>
      <c r="D123" s="213" t="s">
        <v>239</v>
      </c>
      <c r="E123" s="212"/>
      <c r="F123" s="215" t="s">
        <v>240</v>
      </c>
      <c r="G123" s="216" t="s">
        <v>241</v>
      </c>
      <c r="H123" s="225"/>
      <c r="I123" s="225"/>
      <c r="J123" s="225"/>
      <c r="N123" s="190"/>
    </row>
    <row r="124" spans="1:14" s="166" customFormat="1" ht="18.75">
      <c r="A124" s="231"/>
      <c r="B124" s="217"/>
      <c r="C124" s="206"/>
      <c r="D124" s="207" t="s">
        <v>242</v>
      </c>
      <c r="E124" s="206"/>
      <c r="F124" s="209" t="s">
        <v>240</v>
      </c>
      <c r="G124" s="218" t="s">
        <v>241</v>
      </c>
      <c r="H124" s="225"/>
      <c r="I124" s="225"/>
      <c r="J124" s="225"/>
      <c r="N124" s="190"/>
    </row>
    <row r="125" spans="1:14" s="166" customFormat="1" ht="18.75">
      <c r="A125" s="231"/>
      <c r="B125" s="219" t="s">
        <v>245</v>
      </c>
      <c r="C125" s="220"/>
      <c r="D125" s="221" t="s">
        <v>246</v>
      </c>
      <c r="E125" s="222"/>
      <c r="F125" s="223" t="s">
        <v>240</v>
      </c>
      <c r="G125" s="224" t="s">
        <v>247</v>
      </c>
      <c r="H125" s="225"/>
      <c r="I125" s="225"/>
      <c r="J125" s="225"/>
      <c r="N125" s="190"/>
    </row>
    <row r="126" spans="1:14" s="166" customFormat="1" ht="18.75">
      <c r="A126" s="231"/>
      <c r="B126" s="225"/>
      <c r="C126" s="225"/>
      <c r="D126" s="225"/>
      <c r="E126" s="225"/>
      <c r="F126" s="225"/>
      <c r="G126" s="225"/>
      <c r="H126" s="225"/>
      <c r="I126" s="225"/>
      <c r="J126" s="225"/>
      <c r="N126" s="190"/>
    </row>
    <row r="127" spans="1:14" s="166" customFormat="1" ht="18.75">
      <c r="A127" s="191" t="s">
        <v>264</v>
      </c>
      <c r="B127" s="178"/>
      <c r="C127" s="178"/>
      <c r="D127" s="179"/>
      <c r="E127" s="180"/>
      <c r="F127" s="182"/>
      <c r="M127" s="178"/>
      <c r="N127" s="226"/>
    </row>
    <row r="128" spans="1:14" s="166" customFormat="1" ht="18.75">
      <c r="A128" s="184"/>
      <c r="B128" s="178"/>
      <c r="C128" s="178"/>
      <c r="D128" s="179"/>
      <c r="E128" s="180"/>
      <c r="F128" s="182"/>
      <c r="N128" s="190"/>
    </row>
    <row r="129" spans="1:14" s="166" customFormat="1" ht="18.75">
      <c r="A129" s="184"/>
      <c r="B129" s="178"/>
      <c r="C129" s="178"/>
      <c r="D129" s="179"/>
      <c r="E129" s="180"/>
      <c r="F129" s="182"/>
      <c r="N129" s="190"/>
    </row>
    <row r="130" spans="1:14" s="166" customFormat="1" ht="18.75">
      <c r="A130" s="184"/>
      <c r="B130" s="178"/>
      <c r="C130" s="178"/>
      <c r="D130" s="179"/>
      <c r="E130" s="180"/>
      <c r="F130" s="182"/>
      <c r="N130" s="190"/>
    </row>
    <row r="131" spans="1:14" s="166" customFormat="1" ht="18.75">
      <c r="A131" s="184"/>
      <c r="B131" s="178"/>
      <c r="C131" s="178"/>
      <c r="D131" s="179"/>
      <c r="E131" s="180"/>
      <c r="F131" s="182"/>
      <c r="N131" s="190"/>
    </row>
    <row r="132" spans="1:14" s="166" customFormat="1" ht="18.75">
      <c r="A132" s="184"/>
      <c r="B132" s="178"/>
      <c r="C132" s="178"/>
      <c r="D132" s="179"/>
      <c r="E132" s="180"/>
      <c r="F132" s="182"/>
      <c r="N132" s="190"/>
    </row>
    <row r="133" spans="1:14" s="166" customFormat="1" ht="18.75">
      <c r="A133" s="184"/>
      <c r="B133" s="178"/>
      <c r="C133" s="178"/>
      <c r="D133" s="229"/>
      <c r="E133" s="178"/>
      <c r="F133" s="178"/>
      <c r="N133" s="190"/>
    </row>
    <row r="134" spans="1:14" s="166" customFormat="1" ht="18.75">
      <c r="A134" s="184"/>
      <c r="B134" s="178"/>
      <c r="C134" s="178"/>
      <c r="D134" s="229"/>
      <c r="E134" s="178"/>
      <c r="F134" s="178"/>
      <c r="N134" s="190"/>
    </row>
    <row r="135" spans="1:14" s="166" customFormat="1" ht="18.75">
      <c r="A135" s="184"/>
      <c r="B135" s="178"/>
      <c r="C135" s="178"/>
      <c r="D135" s="229"/>
      <c r="E135" s="178"/>
      <c r="F135" s="178"/>
      <c r="N135" s="190"/>
    </row>
    <row r="136" spans="1:14" s="166" customFormat="1" ht="18.75">
      <c r="A136" s="176" t="s">
        <v>252</v>
      </c>
      <c r="B136" s="183" t="s">
        <v>253</v>
      </c>
      <c r="N136" s="190"/>
    </row>
    <row r="137" spans="1:14" s="166" customFormat="1" ht="18.75">
      <c r="A137" s="184"/>
      <c r="B137" s="183" t="s">
        <v>265</v>
      </c>
      <c r="N137" s="190"/>
    </row>
    <row r="138" spans="1:14">
      <c r="A138" s="234"/>
      <c r="B138" s="235"/>
      <c r="C138" s="235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9"/>
    </row>
    <row r="139" spans="1:14">
      <c r="A139" s="166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1:14">
      <c r="A140" s="271" t="s">
        <v>292</v>
      </c>
      <c r="B140" s="271"/>
      <c r="C140" s="271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1:14">
      <c r="A141" s="166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</row>
    <row r="142" spans="1:14">
      <c r="A142" s="167" t="s">
        <v>266</v>
      </c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9"/>
    </row>
    <row r="143" spans="1:14">
      <c r="A143" s="184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90"/>
    </row>
    <row r="144" spans="1:14">
      <c r="A144" s="184"/>
      <c r="B144" s="166" t="s">
        <v>267</v>
      </c>
      <c r="C144" s="166"/>
      <c r="D144" s="166" t="s">
        <v>239</v>
      </c>
      <c r="E144" s="236" t="s">
        <v>240</v>
      </c>
      <c r="F144" s="183" t="s">
        <v>268</v>
      </c>
      <c r="G144" s="166"/>
      <c r="H144" s="166"/>
      <c r="I144" s="166"/>
      <c r="J144" s="166"/>
      <c r="K144" s="166"/>
      <c r="L144" s="166"/>
      <c r="M144" s="166"/>
      <c r="N144" s="190"/>
    </row>
    <row r="145" spans="1:14">
      <c r="A145" s="184"/>
      <c r="B145" s="166"/>
      <c r="C145" s="166"/>
      <c r="D145" s="166" t="s">
        <v>269</v>
      </c>
      <c r="E145" s="236" t="s">
        <v>240</v>
      </c>
      <c r="F145" s="183" t="s">
        <v>270</v>
      </c>
      <c r="G145" s="166"/>
      <c r="H145" s="166"/>
      <c r="I145" s="166"/>
      <c r="J145" s="166"/>
      <c r="K145" s="166"/>
      <c r="L145" s="166"/>
      <c r="M145" s="166"/>
      <c r="N145" s="190"/>
    </row>
    <row r="146" spans="1:14">
      <c r="A146" s="184"/>
      <c r="B146" s="166" t="s">
        <v>271</v>
      </c>
      <c r="C146" s="166"/>
      <c r="D146" s="166" t="s">
        <v>239</v>
      </c>
      <c r="E146" s="236" t="s">
        <v>240</v>
      </c>
      <c r="F146" s="183" t="s">
        <v>272</v>
      </c>
      <c r="G146" s="166"/>
      <c r="H146" s="166"/>
      <c r="I146" s="166"/>
      <c r="J146" s="166"/>
      <c r="K146" s="166"/>
      <c r="L146" s="166"/>
      <c r="M146" s="166"/>
      <c r="N146" s="190"/>
    </row>
    <row r="147" spans="1:14">
      <c r="A147" s="184"/>
      <c r="B147" s="166"/>
      <c r="C147" s="166"/>
      <c r="D147" s="166" t="s">
        <v>269</v>
      </c>
      <c r="E147" s="236" t="s">
        <v>240</v>
      </c>
      <c r="F147" s="183" t="s">
        <v>273</v>
      </c>
      <c r="G147" s="166"/>
      <c r="H147" s="166"/>
      <c r="I147" s="166"/>
      <c r="J147" s="166"/>
      <c r="K147" s="166"/>
      <c r="L147" s="166"/>
      <c r="M147" s="166"/>
      <c r="N147" s="190"/>
    </row>
    <row r="148" spans="1:14">
      <c r="A148" s="184"/>
      <c r="B148" s="166" t="s">
        <v>274</v>
      </c>
      <c r="C148" s="166"/>
      <c r="D148" s="166" t="s">
        <v>239</v>
      </c>
      <c r="E148" s="236" t="s">
        <v>240</v>
      </c>
      <c r="F148" s="183" t="s">
        <v>275</v>
      </c>
      <c r="G148" s="166"/>
      <c r="H148" s="166"/>
      <c r="I148" s="166"/>
      <c r="J148" s="166"/>
      <c r="K148" s="166"/>
      <c r="L148" s="166"/>
      <c r="M148" s="166"/>
      <c r="N148" s="190"/>
    </row>
    <row r="149" spans="1:14">
      <c r="A149" s="184"/>
      <c r="B149" s="166"/>
      <c r="C149" s="166"/>
      <c r="D149" s="166" t="s">
        <v>269</v>
      </c>
      <c r="E149" s="236" t="s">
        <v>240</v>
      </c>
      <c r="F149" s="183" t="s">
        <v>276</v>
      </c>
      <c r="G149" s="166"/>
      <c r="H149" s="166"/>
      <c r="I149" s="166"/>
      <c r="J149" s="166"/>
      <c r="K149" s="166"/>
      <c r="L149" s="166"/>
      <c r="M149" s="166"/>
      <c r="N149" s="190"/>
    </row>
    <row r="150" spans="1:14">
      <c r="A150" s="184"/>
      <c r="B150" s="166"/>
      <c r="C150" s="166"/>
      <c r="D150" s="166"/>
      <c r="E150" s="236"/>
      <c r="F150" s="183"/>
      <c r="G150" s="166"/>
      <c r="H150" s="166"/>
      <c r="I150" s="166"/>
      <c r="J150" s="166"/>
      <c r="K150" s="166"/>
      <c r="L150" s="166"/>
      <c r="M150" s="166"/>
      <c r="N150" s="190"/>
    </row>
    <row r="151" spans="1:14">
      <c r="A151" s="191" t="s">
        <v>277</v>
      </c>
      <c r="B151" s="166"/>
      <c r="C151" s="166"/>
      <c r="D151" s="166"/>
      <c r="E151" s="236"/>
      <c r="F151" s="183"/>
      <c r="G151" s="166"/>
      <c r="H151" s="166"/>
      <c r="I151" s="166"/>
      <c r="J151" s="166"/>
      <c r="K151" s="166"/>
      <c r="L151" s="166"/>
      <c r="M151" s="166"/>
      <c r="N151" s="190"/>
    </row>
    <row r="152" spans="1:14">
      <c r="A152" s="184"/>
      <c r="B152" s="166"/>
      <c r="C152" s="166"/>
      <c r="D152" s="166"/>
      <c r="E152" s="236"/>
      <c r="F152" s="183"/>
      <c r="G152" s="166"/>
      <c r="H152" s="166"/>
      <c r="I152" s="166"/>
      <c r="J152" s="166"/>
      <c r="K152" s="166"/>
      <c r="L152" s="166"/>
      <c r="M152" s="166"/>
      <c r="N152" s="190"/>
    </row>
    <row r="153" spans="1:14">
      <c r="A153" s="184"/>
      <c r="B153" s="166"/>
      <c r="C153" s="166"/>
      <c r="D153" s="166"/>
      <c r="E153" s="236"/>
      <c r="F153" s="183"/>
      <c r="G153" s="166"/>
      <c r="H153" s="166"/>
      <c r="I153" s="166"/>
      <c r="J153" s="166"/>
      <c r="K153" s="166"/>
      <c r="L153" s="166"/>
      <c r="M153" s="166"/>
      <c r="N153" s="190"/>
    </row>
    <row r="154" spans="1:14">
      <c r="A154" s="184"/>
      <c r="B154" s="166"/>
      <c r="C154" s="166"/>
      <c r="D154" s="166"/>
      <c r="E154" s="236"/>
      <c r="F154" s="183"/>
      <c r="G154" s="166"/>
      <c r="H154" s="166"/>
      <c r="I154" s="166"/>
      <c r="J154" s="166"/>
      <c r="K154" s="166"/>
      <c r="L154" s="166"/>
      <c r="M154" s="166"/>
      <c r="N154" s="190"/>
    </row>
    <row r="155" spans="1:14">
      <c r="A155" s="184"/>
      <c r="B155" s="166"/>
      <c r="C155" s="166"/>
      <c r="D155" s="166"/>
      <c r="E155" s="236"/>
      <c r="F155" s="183"/>
      <c r="G155" s="166"/>
      <c r="H155" s="166"/>
      <c r="I155" s="166"/>
      <c r="J155" s="166"/>
      <c r="K155" s="166"/>
      <c r="L155" s="166"/>
      <c r="M155" s="166"/>
      <c r="N155" s="190"/>
    </row>
    <row r="156" spans="1:14">
      <c r="A156" s="184"/>
      <c r="B156" s="166"/>
      <c r="C156" s="166"/>
      <c r="D156" s="166"/>
      <c r="E156" s="236"/>
      <c r="F156" s="183"/>
      <c r="G156" s="166"/>
      <c r="H156" s="166"/>
      <c r="I156" s="166"/>
      <c r="J156" s="166"/>
      <c r="K156" s="166"/>
      <c r="L156" s="166"/>
      <c r="M156" s="166"/>
      <c r="N156" s="190"/>
    </row>
    <row r="157" spans="1:14">
      <c r="A157" s="191" t="s">
        <v>278</v>
      </c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90"/>
    </row>
    <row r="158" spans="1:14">
      <c r="A158" s="237"/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90"/>
    </row>
    <row r="159" spans="1:14">
      <c r="A159" s="184"/>
      <c r="B159" s="263" t="s">
        <v>279</v>
      </c>
      <c r="C159" s="264"/>
      <c r="D159" s="238" t="s">
        <v>105</v>
      </c>
      <c r="E159" s="261" t="s">
        <v>106</v>
      </c>
      <c r="F159" s="262"/>
      <c r="G159" s="166"/>
      <c r="H159" s="166"/>
      <c r="I159" s="166"/>
      <c r="J159" s="166"/>
      <c r="K159" s="166"/>
      <c r="L159" s="166"/>
      <c r="N159" s="239"/>
    </row>
    <row r="160" spans="1:14" ht="23.25" customHeight="1">
      <c r="A160" s="184"/>
      <c r="B160" s="265" t="s">
        <v>280</v>
      </c>
      <c r="C160" s="266"/>
      <c r="D160" s="240" t="s">
        <v>206</v>
      </c>
      <c r="E160" s="272" t="s">
        <v>204</v>
      </c>
      <c r="F160" s="273"/>
      <c r="G160" s="166"/>
      <c r="H160" s="166"/>
      <c r="I160" s="166"/>
      <c r="J160" s="166"/>
      <c r="K160" s="166"/>
      <c r="L160" s="166"/>
      <c r="N160" s="239"/>
    </row>
    <row r="161" spans="1:14" ht="23.25" customHeight="1">
      <c r="A161" s="184"/>
      <c r="B161" s="257" t="s">
        <v>281</v>
      </c>
      <c r="C161" s="258"/>
      <c r="D161" s="194" t="s">
        <v>206</v>
      </c>
      <c r="E161" s="259" t="s">
        <v>206</v>
      </c>
      <c r="F161" s="260"/>
      <c r="G161" s="166"/>
      <c r="H161" s="166"/>
      <c r="I161" s="166"/>
      <c r="J161" s="166"/>
      <c r="K161" s="166"/>
      <c r="L161" s="166"/>
      <c r="N161" s="239"/>
    </row>
    <row r="162" spans="1:14" ht="23.25" customHeight="1">
      <c r="A162" s="184"/>
      <c r="B162" s="257" t="s">
        <v>282</v>
      </c>
      <c r="C162" s="258"/>
      <c r="D162" s="194" t="s">
        <v>206</v>
      </c>
      <c r="E162" s="259" t="s">
        <v>208</v>
      </c>
      <c r="F162" s="260"/>
      <c r="G162" s="166"/>
      <c r="H162" s="166"/>
      <c r="I162" s="166"/>
      <c r="J162" s="166"/>
      <c r="K162" s="166"/>
      <c r="L162" s="166"/>
      <c r="N162" s="239"/>
    </row>
    <row r="163" spans="1:14" ht="23.25" customHeight="1">
      <c r="A163" s="184"/>
      <c r="B163" s="257" t="s">
        <v>283</v>
      </c>
      <c r="C163" s="258"/>
      <c r="D163" s="194" t="s">
        <v>206</v>
      </c>
      <c r="E163" s="259" t="s">
        <v>210</v>
      </c>
      <c r="F163" s="260"/>
      <c r="G163" s="166"/>
      <c r="H163" s="166"/>
      <c r="I163" s="166"/>
      <c r="J163" s="166"/>
      <c r="K163" s="166"/>
      <c r="L163" s="166"/>
      <c r="N163" s="239"/>
    </row>
    <row r="164" spans="1:14" ht="23.25" customHeight="1">
      <c r="A164" s="184"/>
      <c r="B164" s="255" t="s">
        <v>284</v>
      </c>
      <c r="C164" s="256"/>
      <c r="D164" s="195" t="s">
        <v>206</v>
      </c>
      <c r="E164" s="255" t="s">
        <v>212</v>
      </c>
      <c r="F164" s="256"/>
      <c r="G164" s="166"/>
      <c r="H164" s="166"/>
      <c r="I164" s="166"/>
      <c r="J164" s="166"/>
      <c r="K164" s="166"/>
      <c r="L164" s="166"/>
      <c r="M164" s="166"/>
      <c r="N164" s="190"/>
    </row>
    <row r="165" spans="1:14">
      <c r="A165" s="184"/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90"/>
    </row>
    <row r="166" spans="1:14">
      <c r="A166" s="191" t="s">
        <v>285</v>
      </c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90"/>
    </row>
    <row r="167" spans="1:14">
      <c r="A167" s="184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90"/>
    </row>
    <row r="168" spans="1:14">
      <c r="A168" s="184"/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90"/>
    </row>
    <row r="169" spans="1:14">
      <c r="A169" s="184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90"/>
    </row>
    <row r="170" spans="1:14">
      <c r="A170" s="176" t="s">
        <v>252</v>
      </c>
      <c r="B170" s="183" t="s">
        <v>253</v>
      </c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90"/>
    </row>
    <row r="171" spans="1:14">
      <c r="A171" s="184"/>
      <c r="B171" s="183" t="s">
        <v>265</v>
      </c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90"/>
    </row>
    <row r="172" spans="1:14">
      <c r="A172" s="197"/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9"/>
    </row>
    <row r="173" spans="1:14">
      <c r="A173" s="166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</row>
    <row r="174" spans="1:14">
      <c r="A174" s="167" t="s">
        <v>286</v>
      </c>
      <c r="B174" s="241"/>
      <c r="C174" s="241"/>
      <c r="D174" s="241"/>
      <c r="E174" s="241"/>
      <c r="F174" s="188"/>
      <c r="G174" s="188"/>
      <c r="H174" s="188"/>
      <c r="I174" s="188"/>
      <c r="J174" s="188"/>
      <c r="K174" s="188"/>
      <c r="L174" s="188"/>
      <c r="M174" s="242"/>
      <c r="N174" s="243"/>
    </row>
    <row r="175" spans="1:14">
      <c r="A175" s="231"/>
      <c r="B175" s="225"/>
      <c r="C175" s="225"/>
      <c r="D175" s="225"/>
      <c r="E175" s="225"/>
      <c r="F175" s="166"/>
      <c r="G175" s="166"/>
      <c r="H175" s="166"/>
      <c r="I175" s="166"/>
      <c r="J175" s="166"/>
      <c r="K175" s="166"/>
      <c r="L175" s="166"/>
      <c r="N175" s="239"/>
    </row>
    <row r="176" spans="1:14">
      <c r="A176" s="231"/>
      <c r="B176" s="244" t="s">
        <v>287</v>
      </c>
      <c r="C176" s="229" t="s">
        <v>288</v>
      </c>
      <c r="D176" s="180" t="s">
        <v>240</v>
      </c>
      <c r="E176" s="181" t="s">
        <v>289</v>
      </c>
      <c r="G176" s="166"/>
      <c r="H176" s="166"/>
      <c r="I176" s="166"/>
      <c r="J176" s="166"/>
      <c r="K176" s="166"/>
      <c r="L176" s="166"/>
      <c r="N176" s="239"/>
    </row>
    <row r="177" spans="1:14">
      <c r="A177" s="184"/>
      <c r="B177" s="178"/>
      <c r="C177" s="229" t="s">
        <v>239</v>
      </c>
      <c r="D177" s="180" t="s">
        <v>240</v>
      </c>
      <c r="E177" s="181" t="s">
        <v>241</v>
      </c>
      <c r="G177" s="166"/>
      <c r="H177" s="166"/>
      <c r="I177" s="166"/>
      <c r="J177" s="166"/>
      <c r="K177" s="166"/>
      <c r="L177" s="166"/>
      <c r="N177" s="239"/>
    </row>
    <row r="178" spans="1:14">
      <c r="A178" s="184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N178" s="239"/>
    </row>
    <row r="179" spans="1:14">
      <c r="A179" s="191" t="s">
        <v>277</v>
      </c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N179" s="239"/>
    </row>
    <row r="180" spans="1:14">
      <c r="A180" s="184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N180" s="239"/>
    </row>
    <row r="181" spans="1:14">
      <c r="A181" s="184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N181" s="239"/>
    </row>
    <row r="182" spans="1:14">
      <c r="A182" s="184"/>
      <c r="B182" s="166"/>
      <c r="C182" s="166"/>
      <c r="D182" s="166"/>
      <c r="E182" s="166"/>
      <c r="F182" s="166"/>
      <c r="G182" s="166"/>
      <c r="H182" s="166"/>
      <c r="N182" s="239"/>
    </row>
    <row r="183" spans="1:14">
      <c r="A183" s="184"/>
      <c r="B183" s="166"/>
      <c r="C183" s="166"/>
      <c r="D183" s="166"/>
      <c r="E183" s="166"/>
      <c r="F183" s="166"/>
      <c r="G183" s="166"/>
      <c r="H183" s="166"/>
      <c r="N183" s="239"/>
    </row>
    <row r="184" spans="1:14">
      <c r="A184" s="184"/>
      <c r="B184" s="166"/>
      <c r="C184" s="166"/>
      <c r="D184" s="166"/>
      <c r="E184" s="166"/>
      <c r="F184" s="166"/>
      <c r="G184" s="166"/>
      <c r="H184" s="166"/>
      <c r="N184" s="239"/>
    </row>
    <row r="185" spans="1:14">
      <c r="A185" s="191" t="s">
        <v>278</v>
      </c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N185" s="239"/>
    </row>
    <row r="186" spans="1:14">
      <c r="A186" s="237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N186" s="239"/>
    </row>
    <row r="187" spans="1:14">
      <c r="A187" s="184"/>
      <c r="B187" s="263" t="s">
        <v>279</v>
      </c>
      <c r="C187" s="264"/>
      <c r="D187" s="238" t="s">
        <v>105</v>
      </c>
      <c r="E187" s="261" t="s">
        <v>106</v>
      </c>
      <c r="F187" s="262"/>
      <c r="G187" s="166"/>
      <c r="H187" s="166"/>
      <c r="I187" s="166"/>
      <c r="J187" s="166"/>
      <c r="K187" s="166"/>
      <c r="N187" s="239"/>
    </row>
    <row r="188" spans="1:14">
      <c r="A188" s="184"/>
      <c r="B188" s="265" t="s">
        <v>280</v>
      </c>
      <c r="C188" s="266"/>
      <c r="D188" s="240" t="s">
        <v>206</v>
      </c>
      <c r="E188" s="267" t="s">
        <v>204</v>
      </c>
      <c r="F188" s="268"/>
      <c r="G188" s="166"/>
      <c r="H188" s="166"/>
      <c r="I188" s="166"/>
      <c r="J188" s="166"/>
      <c r="K188" s="166"/>
      <c r="N188" s="239"/>
    </row>
    <row r="189" spans="1:14">
      <c r="A189" s="184"/>
      <c r="B189" s="257" t="s">
        <v>281</v>
      </c>
      <c r="C189" s="258"/>
      <c r="D189" s="194" t="s">
        <v>206</v>
      </c>
      <c r="E189" s="259" t="s">
        <v>206</v>
      </c>
      <c r="F189" s="260"/>
      <c r="G189" s="166"/>
      <c r="H189" s="166"/>
      <c r="I189" s="166"/>
      <c r="J189" s="166"/>
      <c r="K189" s="166"/>
      <c r="N189" s="239"/>
    </row>
    <row r="190" spans="1:14">
      <c r="A190" s="184"/>
      <c r="B190" s="257" t="s">
        <v>282</v>
      </c>
      <c r="C190" s="258"/>
      <c r="D190" s="194" t="s">
        <v>206</v>
      </c>
      <c r="E190" s="259" t="s">
        <v>208</v>
      </c>
      <c r="F190" s="260"/>
      <c r="G190" s="166"/>
      <c r="H190" s="166"/>
      <c r="I190" s="166"/>
      <c r="J190" s="166"/>
      <c r="K190" s="166"/>
      <c r="N190" s="239"/>
    </row>
    <row r="191" spans="1:14">
      <c r="A191" s="184"/>
      <c r="B191" s="257" t="s">
        <v>283</v>
      </c>
      <c r="C191" s="258"/>
      <c r="D191" s="194" t="s">
        <v>206</v>
      </c>
      <c r="E191" s="259" t="s">
        <v>210</v>
      </c>
      <c r="F191" s="260"/>
      <c r="G191" s="166"/>
      <c r="H191" s="166"/>
      <c r="I191" s="166"/>
      <c r="J191" s="166"/>
      <c r="K191" s="166"/>
      <c r="N191" s="239"/>
    </row>
    <row r="192" spans="1:14">
      <c r="A192" s="184"/>
      <c r="B192" s="255" t="s">
        <v>284</v>
      </c>
      <c r="C192" s="256"/>
      <c r="D192" s="195" t="s">
        <v>206</v>
      </c>
      <c r="E192" s="255" t="s">
        <v>212</v>
      </c>
      <c r="F192" s="256"/>
      <c r="G192" s="166"/>
      <c r="H192" s="166"/>
      <c r="I192" s="166"/>
      <c r="J192" s="166"/>
      <c r="K192" s="166"/>
      <c r="N192" s="239"/>
    </row>
    <row r="193" spans="1:14">
      <c r="A193" s="184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N193" s="239"/>
    </row>
    <row r="194" spans="1:14">
      <c r="A194" s="191" t="s">
        <v>285</v>
      </c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N194" s="239"/>
    </row>
    <row r="195" spans="1:14">
      <c r="A195" s="184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N195" s="239"/>
    </row>
    <row r="196" spans="1:14">
      <c r="A196" s="184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N196" s="239"/>
    </row>
    <row r="197" spans="1:14">
      <c r="A197" s="184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N197" s="239"/>
    </row>
    <row r="198" spans="1:14">
      <c r="A198" s="176" t="s">
        <v>252</v>
      </c>
      <c r="B198" s="183" t="s">
        <v>253</v>
      </c>
      <c r="C198" s="166"/>
      <c r="D198" s="166"/>
      <c r="E198" s="166"/>
      <c r="F198" s="166"/>
      <c r="G198" s="166"/>
      <c r="H198" s="166"/>
      <c r="I198" s="166"/>
      <c r="J198" s="166"/>
      <c r="K198" s="166"/>
      <c r="N198" s="239"/>
    </row>
    <row r="199" spans="1:14">
      <c r="A199" s="184"/>
      <c r="B199" s="183" t="s">
        <v>265</v>
      </c>
      <c r="C199" s="166"/>
      <c r="D199" s="166"/>
      <c r="E199" s="166"/>
      <c r="F199" s="166"/>
      <c r="G199" s="166"/>
      <c r="H199" s="166"/>
      <c r="I199" s="166"/>
      <c r="J199" s="166"/>
      <c r="K199" s="166"/>
      <c r="N199" s="239"/>
    </row>
    <row r="200" spans="1:14">
      <c r="A200" s="197"/>
      <c r="B200" s="198"/>
      <c r="C200" s="198"/>
      <c r="D200" s="198"/>
      <c r="E200" s="198"/>
      <c r="F200" s="198"/>
      <c r="G200" s="198"/>
      <c r="H200" s="198"/>
      <c r="I200" s="198"/>
      <c r="J200" s="198"/>
      <c r="K200" s="198"/>
      <c r="L200" s="245"/>
      <c r="M200" s="245"/>
      <c r="N200" s="246"/>
    </row>
  </sheetData>
  <mergeCells count="60">
    <mergeCell ref="A1:N1"/>
    <mergeCell ref="A3:C3"/>
    <mergeCell ref="B6:C7"/>
    <mergeCell ref="G6:H7"/>
    <mergeCell ref="B8:C8"/>
    <mergeCell ref="G8:H8"/>
    <mergeCell ref="D6:F6"/>
    <mergeCell ref="E8:F8"/>
    <mergeCell ref="E7:F7"/>
    <mergeCell ref="B9:C9"/>
    <mergeCell ref="G9:H9"/>
    <mergeCell ref="B10:C10"/>
    <mergeCell ref="G10:H10"/>
    <mergeCell ref="B11:C11"/>
    <mergeCell ref="G11:H11"/>
    <mergeCell ref="E11:F11"/>
    <mergeCell ref="E10:F10"/>
    <mergeCell ref="E9:F9"/>
    <mergeCell ref="C67:E67"/>
    <mergeCell ref="B12:C12"/>
    <mergeCell ref="G12:H12"/>
    <mergeCell ref="B13:C13"/>
    <mergeCell ref="G13:H13"/>
    <mergeCell ref="A30:C30"/>
    <mergeCell ref="A32:C32"/>
    <mergeCell ref="E13:F13"/>
    <mergeCell ref="E12:F12"/>
    <mergeCell ref="C37:D37"/>
    <mergeCell ref="C38:D38"/>
    <mergeCell ref="C39:D39"/>
    <mergeCell ref="C40:D40"/>
    <mergeCell ref="C66:E66"/>
    <mergeCell ref="E162:F162"/>
    <mergeCell ref="E161:F161"/>
    <mergeCell ref="C68:E68"/>
    <mergeCell ref="C69:E69"/>
    <mergeCell ref="A113:C113"/>
    <mergeCell ref="A140:C140"/>
    <mergeCell ref="B159:C159"/>
    <mergeCell ref="B160:C160"/>
    <mergeCell ref="E160:F160"/>
    <mergeCell ref="E159:F159"/>
    <mergeCell ref="B161:C161"/>
    <mergeCell ref="B162:C162"/>
    <mergeCell ref="B163:C163"/>
    <mergeCell ref="B164:C164"/>
    <mergeCell ref="B187:C187"/>
    <mergeCell ref="E163:F163"/>
    <mergeCell ref="B188:C188"/>
    <mergeCell ref="E188:F188"/>
    <mergeCell ref="B192:C192"/>
    <mergeCell ref="E192:F192"/>
    <mergeCell ref="E164:F164"/>
    <mergeCell ref="B190:C190"/>
    <mergeCell ref="E190:F190"/>
    <mergeCell ref="B189:C189"/>
    <mergeCell ref="E189:F189"/>
    <mergeCell ref="E187:F187"/>
    <mergeCell ref="B191:C191"/>
    <mergeCell ref="E191:F191"/>
  </mergeCells>
  <pageMargins left="0.70866141732283472" right="0.15748031496062992" top="0.78740157480314965" bottom="0.59055118110236227" header="0.11811023622047245" footer="0.11811023622047245"/>
  <pageSetup paperSize="9" orientation="landscape" r:id="rId1"/>
  <headerFooter alignWithMargins="0">
    <oddHeader>&amp;Cหน้าที่ &amp;P&amp;R&amp;A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CV14"/>
  <sheetViews>
    <sheetView zoomScale="85" zoomScaleNormal="85" workbookViewId="0">
      <selection activeCell="AZ9" sqref="AZ9"/>
    </sheetView>
  </sheetViews>
  <sheetFormatPr defaultColWidth="9.140625" defaultRowHeight="21"/>
  <cols>
    <col min="1" max="2" width="9.140625" style="6"/>
    <col min="3" max="8" width="2.85546875" style="6" customWidth="1"/>
    <col min="9" max="26" width="3.28515625" style="6" customWidth="1"/>
    <col min="27" max="58" width="4.42578125" style="6" customWidth="1"/>
    <col min="59" max="70" width="4.5703125" style="6" customWidth="1"/>
    <col min="71" max="71" width="6.7109375" style="6" customWidth="1"/>
    <col min="72" max="73" width="4.5703125" style="6" bestFit="1" customWidth="1"/>
    <col min="74" max="74" width="3.5703125" style="6" bestFit="1" customWidth="1"/>
    <col min="75" max="75" width="4.85546875" style="6" bestFit="1" customWidth="1"/>
    <col min="76" max="76" width="6" style="6" bestFit="1" customWidth="1"/>
    <col min="77" max="77" width="5.85546875" style="6" customWidth="1"/>
    <col min="78" max="81" width="6.7109375" style="6" customWidth="1"/>
    <col min="82" max="82" width="6.85546875" style="6" customWidth="1"/>
    <col min="83" max="86" width="7.7109375" style="6" customWidth="1"/>
    <col min="87" max="87" width="8.42578125" style="6" customWidth="1"/>
    <col min="88" max="88" width="6.7109375" style="6" customWidth="1"/>
    <col min="89" max="89" width="3.7109375" style="6" bestFit="1" customWidth="1"/>
    <col min="90" max="90" width="3" style="6" bestFit="1" customWidth="1"/>
    <col min="91" max="91" width="3.7109375" style="6" bestFit="1" customWidth="1"/>
    <col min="92" max="92" width="3" style="6" bestFit="1" customWidth="1"/>
    <col min="93" max="93" width="3.7109375" style="6" bestFit="1" customWidth="1"/>
    <col min="94" max="94" width="3" style="6" bestFit="1" customWidth="1"/>
    <col min="95" max="95" width="3.7109375" style="6" bestFit="1" customWidth="1"/>
    <col min="96" max="96" width="3" style="6" bestFit="1" customWidth="1"/>
    <col min="97" max="97" width="3.7109375" style="6" bestFit="1" customWidth="1"/>
    <col min="98" max="98" width="3" style="6" bestFit="1" customWidth="1"/>
    <col min="99" max="99" width="3.7109375" style="6" bestFit="1" customWidth="1"/>
    <col min="100" max="100" width="3" style="6" bestFit="1" customWidth="1"/>
    <col min="101" max="16384" width="9.140625" style="6"/>
  </cols>
  <sheetData>
    <row r="1" spans="1:100" ht="24" customHeight="1"/>
    <row r="2" spans="1:100" ht="23.25">
      <c r="E2" s="291" t="s">
        <v>302</v>
      </c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</row>
    <row r="3" spans="1:100" ht="28.5" customHeight="1">
      <c r="E3" s="291" t="str">
        <f>ปริมาณงาน!V4</f>
        <v>สำนักบริหารงานการศึกษาพิเศษ</v>
      </c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</row>
    <row r="4" spans="1:100" ht="34.5" customHeight="1">
      <c r="E4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</row>
    <row r="5" spans="1:100" ht="11.25" customHeight="1"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</row>
    <row r="6" spans="1:100" s="10" customFormat="1" ht="36.75" customHeight="1">
      <c r="A6" s="338" t="s">
        <v>3</v>
      </c>
      <c r="B6" s="378" t="s">
        <v>128</v>
      </c>
      <c r="C6" s="368" t="s">
        <v>108</v>
      </c>
      <c r="D6" s="369"/>
      <c r="E6" s="369"/>
      <c r="F6" s="369"/>
      <c r="G6" s="369"/>
      <c r="H6" s="370"/>
      <c r="I6" s="368" t="s">
        <v>137</v>
      </c>
      <c r="J6" s="379"/>
      <c r="K6" s="379"/>
      <c r="L6" s="379"/>
      <c r="M6" s="379"/>
      <c r="N6" s="380"/>
      <c r="O6" s="368" t="s">
        <v>138</v>
      </c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80"/>
      <c r="AA6" s="288" t="s">
        <v>109</v>
      </c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 t="s">
        <v>8</v>
      </c>
      <c r="BH6" s="288"/>
      <c r="BI6" s="288"/>
      <c r="BJ6" s="288"/>
      <c r="BK6" s="288"/>
      <c r="BL6" s="288"/>
      <c r="BM6" s="288"/>
      <c r="BN6" s="288"/>
      <c r="BO6" s="290" t="s">
        <v>9</v>
      </c>
      <c r="BP6" s="290"/>
      <c r="BQ6" s="288"/>
      <c r="BR6" s="288"/>
      <c r="BS6" s="157" t="s">
        <v>10</v>
      </c>
      <c r="BT6" s="387" t="s">
        <v>306</v>
      </c>
      <c r="BU6" s="388"/>
      <c r="BV6" s="388"/>
      <c r="BW6" s="389"/>
      <c r="BX6" s="385" t="s">
        <v>303</v>
      </c>
      <c r="BY6" s="385"/>
      <c r="BZ6" s="385"/>
      <c r="CA6" s="158" t="s">
        <v>11</v>
      </c>
      <c r="CB6" s="158" t="s">
        <v>11</v>
      </c>
      <c r="CC6" s="158" t="s">
        <v>13</v>
      </c>
      <c r="CD6" s="158" t="s">
        <v>14</v>
      </c>
      <c r="CE6" s="375" t="s">
        <v>110</v>
      </c>
      <c r="CF6" s="375"/>
      <c r="CG6" s="375"/>
      <c r="CH6" s="375"/>
      <c r="CI6" s="375"/>
      <c r="CJ6" s="375"/>
      <c r="CK6" s="374" t="s">
        <v>191</v>
      </c>
      <c r="CL6" s="374"/>
      <c r="CM6" s="374"/>
      <c r="CN6" s="374"/>
      <c r="CO6" s="374"/>
      <c r="CP6" s="374"/>
      <c r="CQ6" s="374"/>
      <c r="CR6" s="374"/>
      <c r="CS6" s="374"/>
      <c r="CT6" s="374"/>
      <c r="CU6" s="374"/>
      <c r="CV6" s="374"/>
    </row>
    <row r="7" spans="1:100" s="10" customFormat="1" ht="30.75" customHeight="1">
      <c r="A7" s="338"/>
      <c r="B7" s="378"/>
      <c r="C7" s="371"/>
      <c r="D7" s="372"/>
      <c r="E7" s="372"/>
      <c r="F7" s="372"/>
      <c r="G7" s="372"/>
      <c r="H7" s="373"/>
      <c r="I7" s="381"/>
      <c r="J7" s="382"/>
      <c r="K7" s="382"/>
      <c r="L7" s="382"/>
      <c r="M7" s="382"/>
      <c r="N7" s="383"/>
      <c r="O7" s="381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3"/>
      <c r="AA7" s="384" t="s">
        <v>15</v>
      </c>
      <c r="AB7" s="384"/>
      <c r="AC7" s="384" t="s">
        <v>16</v>
      </c>
      <c r="AD7" s="384"/>
      <c r="AE7" s="384" t="s">
        <v>200</v>
      </c>
      <c r="AF7" s="384"/>
      <c r="AG7" s="376" t="s">
        <v>17</v>
      </c>
      <c r="AH7" s="376"/>
      <c r="AI7" s="376" t="s">
        <v>18</v>
      </c>
      <c r="AJ7" s="376"/>
      <c r="AK7" s="376" t="s">
        <v>19</v>
      </c>
      <c r="AL7" s="376"/>
      <c r="AM7" s="376" t="s">
        <v>20</v>
      </c>
      <c r="AN7" s="376"/>
      <c r="AO7" s="376" t="s">
        <v>21</v>
      </c>
      <c r="AP7" s="376"/>
      <c r="AQ7" s="376" t="s">
        <v>22</v>
      </c>
      <c r="AR7" s="376"/>
      <c r="AS7" s="377" t="s">
        <v>23</v>
      </c>
      <c r="AT7" s="377"/>
      <c r="AU7" s="377" t="s">
        <v>24</v>
      </c>
      <c r="AV7" s="377"/>
      <c r="AW7" s="377" t="s">
        <v>25</v>
      </c>
      <c r="AX7" s="377"/>
      <c r="AY7" s="377" t="s">
        <v>26</v>
      </c>
      <c r="AZ7" s="377"/>
      <c r="BA7" s="377" t="s">
        <v>27</v>
      </c>
      <c r="BB7" s="377"/>
      <c r="BC7" s="377" t="s">
        <v>28</v>
      </c>
      <c r="BD7" s="377"/>
      <c r="BE7" s="386" t="s">
        <v>29</v>
      </c>
      <c r="BF7" s="386"/>
      <c r="BG7" s="361" t="s">
        <v>30</v>
      </c>
      <c r="BH7" s="361"/>
      <c r="BI7" s="361"/>
      <c r="BJ7" s="361"/>
      <c r="BK7" s="361" t="s">
        <v>31</v>
      </c>
      <c r="BL7" s="361"/>
      <c r="BM7" s="361"/>
      <c r="BN7" s="361"/>
      <c r="BO7" s="288"/>
      <c r="BP7" s="288"/>
      <c r="BQ7" s="288"/>
      <c r="BR7" s="288"/>
      <c r="BS7" s="157"/>
      <c r="BT7" s="390"/>
      <c r="BU7" s="391"/>
      <c r="BV7" s="391"/>
      <c r="BW7" s="392"/>
      <c r="BX7" s="161" t="s">
        <v>35</v>
      </c>
      <c r="BY7" s="160" t="s">
        <v>36</v>
      </c>
      <c r="BZ7" s="162" t="s">
        <v>37</v>
      </c>
      <c r="CA7" s="158"/>
      <c r="CB7" s="158"/>
      <c r="CC7" s="159"/>
      <c r="CD7" s="159"/>
      <c r="CE7" s="156" t="s">
        <v>111</v>
      </c>
      <c r="CF7" s="156" t="s">
        <v>159</v>
      </c>
      <c r="CG7" s="156" t="s">
        <v>112</v>
      </c>
      <c r="CH7" s="156" t="s">
        <v>160</v>
      </c>
      <c r="CI7" s="156" t="s">
        <v>113</v>
      </c>
      <c r="CJ7" s="156" t="s">
        <v>114</v>
      </c>
      <c r="CK7" s="285">
        <v>58</v>
      </c>
      <c r="CL7" s="286"/>
      <c r="CM7" s="285">
        <v>59</v>
      </c>
      <c r="CN7" s="286"/>
      <c r="CO7" s="285">
        <v>60</v>
      </c>
      <c r="CP7" s="286"/>
      <c r="CQ7" s="285">
        <v>61</v>
      </c>
      <c r="CR7" s="286"/>
      <c r="CS7" s="285">
        <v>62</v>
      </c>
      <c r="CT7" s="286"/>
      <c r="CU7" s="285">
        <v>63</v>
      </c>
      <c r="CV7" s="286"/>
    </row>
    <row r="8" spans="1:100" s="10" customFormat="1" ht="30.75" customHeight="1">
      <c r="A8" s="338"/>
      <c r="B8" s="378"/>
      <c r="C8" s="106" t="s">
        <v>141</v>
      </c>
      <c r="D8" s="106" t="s">
        <v>142</v>
      </c>
      <c r="E8" s="106" t="s">
        <v>143</v>
      </c>
      <c r="F8" s="151" t="s">
        <v>119</v>
      </c>
      <c r="G8" s="151" t="s">
        <v>193</v>
      </c>
      <c r="H8" s="151" t="s">
        <v>115</v>
      </c>
      <c r="I8" s="34">
        <v>1</v>
      </c>
      <c r="J8" s="34">
        <v>2</v>
      </c>
      <c r="K8" s="34">
        <v>3</v>
      </c>
      <c r="L8" s="34">
        <v>4</v>
      </c>
      <c r="M8" s="34">
        <v>5</v>
      </c>
      <c r="N8" s="35" t="s">
        <v>29</v>
      </c>
      <c r="O8" s="101" t="s">
        <v>122</v>
      </c>
      <c r="P8" s="101" t="s">
        <v>115</v>
      </c>
      <c r="Q8" s="101" t="s">
        <v>116</v>
      </c>
      <c r="R8" s="101" t="s">
        <v>117</v>
      </c>
      <c r="S8" s="101" t="s">
        <v>118</v>
      </c>
      <c r="T8" s="101" t="s">
        <v>139</v>
      </c>
      <c r="U8" s="101" t="s">
        <v>120</v>
      </c>
      <c r="V8" s="101" t="s">
        <v>121</v>
      </c>
      <c r="W8" s="101" t="s">
        <v>119</v>
      </c>
      <c r="X8" s="101" t="s">
        <v>190</v>
      </c>
      <c r="Y8" s="101" t="s">
        <v>194</v>
      </c>
      <c r="Z8" s="35" t="s">
        <v>29</v>
      </c>
      <c r="AA8" s="95" t="s">
        <v>32</v>
      </c>
      <c r="AB8" s="96" t="s">
        <v>33</v>
      </c>
      <c r="AC8" s="95" t="s">
        <v>32</v>
      </c>
      <c r="AD8" s="96" t="s">
        <v>33</v>
      </c>
      <c r="AE8" s="95" t="s">
        <v>32</v>
      </c>
      <c r="AF8" s="96" t="s">
        <v>33</v>
      </c>
      <c r="AG8" s="95" t="s">
        <v>32</v>
      </c>
      <c r="AH8" s="94" t="s">
        <v>33</v>
      </c>
      <c r="AI8" s="95" t="s">
        <v>32</v>
      </c>
      <c r="AJ8" s="94" t="s">
        <v>33</v>
      </c>
      <c r="AK8" s="95" t="s">
        <v>32</v>
      </c>
      <c r="AL8" s="94" t="s">
        <v>33</v>
      </c>
      <c r="AM8" s="95" t="s">
        <v>32</v>
      </c>
      <c r="AN8" s="94" t="s">
        <v>33</v>
      </c>
      <c r="AO8" s="95" t="s">
        <v>32</v>
      </c>
      <c r="AP8" s="94" t="s">
        <v>33</v>
      </c>
      <c r="AQ8" s="95" t="s">
        <v>32</v>
      </c>
      <c r="AR8" s="94" t="s">
        <v>33</v>
      </c>
      <c r="AS8" s="95" t="s">
        <v>32</v>
      </c>
      <c r="AT8" s="97" t="s">
        <v>33</v>
      </c>
      <c r="AU8" s="95" t="s">
        <v>32</v>
      </c>
      <c r="AV8" s="97" t="s">
        <v>33</v>
      </c>
      <c r="AW8" s="95" t="s">
        <v>32</v>
      </c>
      <c r="AX8" s="97" t="s">
        <v>33</v>
      </c>
      <c r="AY8" s="95" t="s">
        <v>32</v>
      </c>
      <c r="AZ8" s="97" t="s">
        <v>33</v>
      </c>
      <c r="BA8" s="95" t="s">
        <v>32</v>
      </c>
      <c r="BB8" s="97" t="s">
        <v>33</v>
      </c>
      <c r="BC8" s="95" t="s">
        <v>32</v>
      </c>
      <c r="BD8" s="97" t="s">
        <v>33</v>
      </c>
      <c r="BE8" s="95" t="s">
        <v>32</v>
      </c>
      <c r="BF8" s="98" t="s">
        <v>33</v>
      </c>
      <c r="BG8" s="95" t="s">
        <v>161</v>
      </c>
      <c r="BH8" s="95" t="s">
        <v>162</v>
      </c>
      <c r="BI8" s="95" t="s">
        <v>34</v>
      </c>
      <c r="BJ8" s="27" t="s">
        <v>29</v>
      </c>
      <c r="BK8" s="95" t="s">
        <v>161</v>
      </c>
      <c r="BL8" s="95" t="s">
        <v>162</v>
      </c>
      <c r="BM8" s="95" t="s">
        <v>34</v>
      </c>
      <c r="BN8" s="27" t="s">
        <v>29</v>
      </c>
      <c r="BO8" s="95" t="s">
        <v>161</v>
      </c>
      <c r="BP8" s="95" t="s">
        <v>162</v>
      </c>
      <c r="BQ8" s="95" t="s">
        <v>34</v>
      </c>
      <c r="BR8" s="27" t="s">
        <v>29</v>
      </c>
      <c r="BS8" s="157"/>
      <c r="BT8" s="132" t="s">
        <v>161</v>
      </c>
      <c r="BU8" s="133" t="s">
        <v>162</v>
      </c>
      <c r="BV8" s="133" t="s">
        <v>34</v>
      </c>
      <c r="BW8" s="133" t="s">
        <v>29</v>
      </c>
      <c r="BX8" s="161"/>
      <c r="BY8" s="160"/>
      <c r="BZ8" s="162"/>
      <c r="CA8" s="158"/>
      <c r="CB8" s="158"/>
      <c r="CC8" s="159"/>
      <c r="CD8" s="159"/>
      <c r="CE8" s="156"/>
      <c r="CF8" s="156"/>
      <c r="CG8" s="156"/>
      <c r="CH8" s="156"/>
      <c r="CI8" s="156"/>
      <c r="CJ8" s="156"/>
      <c r="CK8" s="130" t="s">
        <v>179</v>
      </c>
      <c r="CL8" s="130" t="s">
        <v>34</v>
      </c>
      <c r="CM8" s="130" t="s">
        <v>179</v>
      </c>
      <c r="CN8" s="130" t="s">
        <v>34</v>
      </c>
      <c r="CO8" s="130" t="s">
        <v>179</v>
      </c>
      <c r="CP8" s="130" t="s">
        <v>34</v>
      </c>
      <c r="CQ8" s="130" t="s">
        <v>179</v>
      </c>
      <c r="CR8" s="130" t="s">
        <v>34</v>
      </c>
      <c r="CS8" s="130" t="s">
        <v>179</v>
      </c>
      <c r="CT8" s="130" t="s">
        <v>34</v>
      </c>
      <c r="CU8" s="130" t="s">
        <v>179</v>
      </c>
      <c r="CV8" s="130" t="s">
        <v>34</v>
      </c>
    </row>
    <row r="9" spans="1:100" s="37" customFormat="1" ht="25.15" customHeight="1">
      <c r="A9" s="70"/>
      <c r="B9" s="129" t="str">
        <f>ปริมาณงาน!$G$10</f>
        <v>สศศ.</v>
      </c>
      <c r="C9" s="74">
        <f>COUNTIF(ปริมาณงาน!H10:H186,"ป.ประถมศึกษา")</f>
        <v>0</v>
      </c>
      <c r="D9" s="74">
        <f>COUNTIF(ปริมาณงาน!H10:H186,"ข.ขยายโอกาส")</f>
        <v>0</v>
      </c>
      <c r="E9" s="74">
        <f>COUNTIF(ปริมาณงาน!H10:H186,"ม.มัธยมศึกษา")</f>
        <v>0</v>
      </c>
      <c r="F9" s="74">
        <f>COUNTIF(ปริมาณงาน!H10:H186,"พ.โรงเรียนการศึกษาพิเศษ")</f>
        <v>48</v>
      </c>
      <c r="G9" s="74">
        <f>COUNTIF(ปริมาณงาน!H10:H186,"ศ.ศูนย์การศึกษาพิเศษ")</f>
        <v>77</v>
      </c>
      <c r="H9" s="74">
        <f>COUNTIF(ปริมาณงาน!H10:H186,"ส.โรงเรียนการศึกษาสงเคราะห์")</f>
        <v>0</v>
      </c>
      <c r="I9" s="74">
        <f>COUNTIF(ปริมาณงาน!J10:J186,"1.เทศบาลตำบล")</f>
        <v>59</v>
      </c>
      <c r="J9" s="74">
        <f>COUNTIF(ปริมาณงาน!J10:J186,"2.เทศบาลเมือง")</f>
        <v>31</v>
      </c>
      <c r="K9" s="74">
        <f>COUNTIF(ปริมาณงาน!J10:J186,"3.เทศบาลนคร")</f>
        <v>6</v>
      </c>
      <c r="L9" s="74">
        <f>COUNTIF(ปริมาณงาน!J10:J186,"4.อบต.")</f>
        <v>77</v>
      </c>
      <c r="M9" s="74">
        <f>COUNTIF(ปริมาณงาน!J10:J186,"5.กทม.")</f>
        <v>4</v>
      </c>
      <c r="N9" s="74">
        <f>SUM(I9:M9)</f>
        <v>177</v>
      </c>
      <c r="O9" s="74">
        <f>COUNTIF(ปริมาณงาน!K10:K186,"ป.ปกติ")</f>
        <v>127</v>
      </c>
      <c r="P9" s="74">
        <f>COUNTIF(ปริมาณงาน!K10:K186,"ส.เสี่ยงภัย")</f>
        <v>11</v>
      </c>
      <c r="Q9" s="74">
        <f>COUNTIF(ปริมาณงาน!K10:K186,"ก.ทุรกันดาร")</f>
        <v>0</v>
      </c>
      <c r="R9" s="74">
        <f>COUNTIF(ปริมาณงาน!K10:K186,"น.ชนกลุ่มน้อย")</f>
        <v>0</v>
      </c>
      <c r="S9" s="74">
        <f>COUNTIF(ปริมาณงาน!K10:K186,"ช.ชายแดน")</f>
        <v>15</v>
      </c>
      <c r="T9" s="74">
        <f>COUNTIF(ปริมาณงาน!K10:K186,"ร.พระราชดำริ")</f>
        <v>0</v>
      </c>
      <c r="U9" s="74">
        <f>COUNTIF(ปริมาณงาน!K10:K186,"ภ.บนภูเขา")</f>
        <v>0</v>
      </c>
      <c r="V9" s="74">
        <f>COUNTIF(ปริมาณงาน!K10:K186,"บ.บนเกาะ")</f>
        <v>0</v>
      </c>
      <c r="W9" s="74">
        <f>COUNTIF(ปริมาณงาน!K10:K186,"พ.พื้นที่พิเศษตามประกาศกระทรวงการคลัง")</f>
        <v>0</v>
      </c>
      <c r="X9" s="74">
        <f>COUNTIF(ปริมาณงาน!K10:K186,"รพ.โรงเรียนร่วมพัฒนา (Partnership School Project)")</f>
        <v>2</v>
      </c>
      <c r="Y9" s="74">
        <f>COUNTIF(ปริมาณงาน!K10:K186,"ต.โครงการหนึ่งตำบลหนึ่งโรงเรียนคุณภาพ")</f>
        <v>0</v>
      </c>
      <c r="Z9" s="74">
        <f>SUM(P9:V9)</f>
        <v>26</v>
      </c>
      <c r="AA9" s="74">
        <f>ปริมาณงาน!L187</f>
        <v>0</v>
      </c>
      <c r="AB9" s="74">
        <f>ปริมาณงาน!M187</f>
        <v>0</v>
      </c>
      <c r="AC9" s="74">
        <f>ปริมาณงาน!N187</f>
        <v>0</v>
      </c>
      <c r="AD9" s="74">
        <f>ปริมาณงาน!O187</f>
        <v>0</v>
      </c>
      <c r="AE9" s="74">
        <f>ปริมาณงาน!P187</f>
        <v>0</v>
      </c>
      <c r="AF9" s="74">
        <f>ปริมาณงาน!Q187</f>
        <v>0</v>
      </c>
      <c r="AG9" s="74">
        <f>ปริมาณงาน!R187</f>
        <v>0</v>
      </c>
      <c r="AH9" s="74">
        <f>ปริมาณงาน!S187</f>
        <v>0</v>
      </c>
      <c r="AI9" s="74">
        <f>ปริมาณงาน!T187</f>
        <v>0</v>
      </c>
      <c r="AJ9" s="74">
        <f>ปริมาณงาน!U187</f>
        <v>0</v>
      </c>
      <c r="AK9" s="74">
        <f>ปริมาณงาน!V187</f>
        <v>0</v>
      </c>
      <c r="AL9" s="74">
        <f>ปริมาณงาน!W187</f>
        <v>0</v>
      </c>
      <c r="AM9" s="74">
        <f>ปริมาณงาน!X187</f>
        <v>0</v>
      </c>
      <c r="AN9" s="74">
        <f>ปริมาณงาน!Y187</f>
        <v>0</v>
      </c>
      <c r="AO9" s="74">
        <f>ปริมาณงาน!Z187</f>
        <v>0</v>
      </c>
      <c r="AP9" s="74">
        <f>ปริมาณงาน!AA187</f>
        <v>0</v>
      </c>
      <c r="AQ9" s="74">
        <f>ปริมาณงาน!AB187</f>
        <v>0</v>
      </c>
      <c r="AR9" s="74">
        <f>ปริมาณงาน!AC187</f>
        <v>0</v>
      </c>
      <c r="AS9" s="74">
        <f>ปริมาณงาน!AD187</f>
        <v>0</v>
      </c>
      <c r="AT9" s="74">
        <f>ปริมาณงาน!AE187</f>
        <v>0</v>
      </c>
      <c r="AU9" s="74">
        <f>ปริมาณงาน!AF187</f>
        <v>0</v>
      </c>
      <c r="AV9" s="74">
        <f>ปริมาณงาน!AG187</f>
        <v>0</v>
      </c>
      <c r="AW9" s="74">
        <f>ปริมาณงาน!AH187</f>
        <v>0</v>
      </c>
      <c r="AX9" s="74">
        <f>ปริมาณงาน!AI187</f>
        <v>0</v>
      </c>
      <c r="AY9" s="74">
        <f>ปริมาณงาน!AJ187</f>
        <v>0</v>
      </c>
      <c r="AZ9" s="74">
        <f>ปริมาณงาน!AK187</f>
        <v>0</v>
      </c>
      <c r="BA9" s="74">
        <f>ปริมาณงาน!AL187</f>
        <v>0</v>
      </c>
      <c r="BB9" s="74">
        <f>ปริมาณงาน!AM187</f>
        <v>0</v>
      </c>
      <c r="BC9" s="74">
        <f>ปริมาณงาน!AN187</f>
        <v>0</v>
      </c>
      <c r="BD9" s="74">
        <f>ปริมาณงาน!AO187</f>
        <v>0</v>
      </c>
      <c r="BE9" s="74">
        <f>ปริมาณงาน!AP187</f>
        <v>0</v>
      </c>
      <c r="BF9" s="74">
        <f>ปริมาณงาน!AQ187</f>
        <v>0</v>
      </c>
      <c r="BG9" s="74">
        <f>ปริมาณงาน!AR187</f>
        <v>0</v>
      </c>
      <c r="BH9" s="74">
        <f>ปริมาณงาน!AS187</f>
        <v>0</v>
      </c>
      <c r="BI9" s="74">
        <f>ปริมาณงาน!AT187</f>
        <v>0</v>
      </c>
      <c r="BJ9" s="74">
        <f>ปริมาณงาน!AU187</f>
        <v>0</v>
      </c>
      <c r="BK9" s="74">
        <f>ปริมาณงาน!AV187</f>
        <v>0</v>
      </c>
      <c r="BL9" s="74">
        <f>ปริมาณงาน!AW187</f>
        <v>0</v>
      </c>
      <c r="BM9" s="74">
        <f>ปริมาณงาน!AX187</f>
        <v>0</v>
      </c>
      <c r="BN9" s="74">
        <f>ปริมาณงาน!AY187</f>
        <v>0</v>
      </c>
      <c r="BO9" s="74">
        <f>ปริมาณงาน!AZ187</f>
        <v>0</v>
      </c>
      <c r="BP9" s="74">
        <f>ปริมาณงาน!BA187</f>
        <v>0</v>
      </c>
      <c r="BQ9" s="74">
        <f>ปริมาณงาน!BB187</f>
        <v>0</v>
      </c>
      <c r="BR9" s="74">
        <f>ปริมาณงาน!BC187</f>
        <v>0</v>
      </c>
      <c r="BS9" s="104" t="e">
        <f>ปริมาณงาน!BD187</f>
        <v>#DIV/0!</v>
      </c>
      <c r="BT9" s="74">
        <f>ปริมาณงาน!BE187</f>
        <v>0</v>
      </c>
      <c r="BU9" s="74">
        <f>ปริมาณงาน!BF187</f>
        <v>0</v>
      </c>
      <c r="BV9" s="74">
        <f>ปริมาณงาน!BG187</f>
        <v>0</v>
      </c>
      <c r="BW9" s="74">
        <f>ปริมาณงาน!BH187</f>
        <v>0</v>
      </c>
      <c r="BX9" s="74">
        <f>ปริมาณงาน!BI187</f>
        <v>0</v>
      </c>
      <c r="BY9" s="74">
        <f>ปริมาณงาน!BJ187</f>
        <v>0</v>
      </c>
      <c r="BZ9" s="104" t="e">
        <f>ปริมาณงาน!BK187</f>
        <v>#DIV/0!</v>
      </c>
      <c r="CA9" s="74">
        <f>ปริมาณงาน!BL187</f>
        <v>0</v>
      </c>
      <c r="CB9" s="74">
        <f>ปริมาณงาน!BM187</f>
        <v>0</v>
      </c>
      <c r="CC9" s="74">
        <f>ปริมาณงาน!BN187</f>
        <v>0</v>
      </c>
      <c r="CD9" s="74">
        <f>ปริมาณงาน!BO187</f>
        <v>0</v>
      </c>
      <c r="CE9" s="74">
        <f>COUNTIF(ปริมาณงาน!BC10:BC186,"&lt;0")</f>
        <v>0</v>
      </c>
      <c r="CF9" s="74">
        <f>SUMIF(ปริมาณงาน!BC10:BC186,"&lt;0")</f>
        <v>0</v>
      </c>
      <c r="CG9" s="74">
        <f>COUNTIF(ปริมาณงาน!BC10:BC186,"&gt;0")</f>
        <v>0</v>
      </c>
      <c r="CH9" s="74">
        <f>SUMIF(ปริมาณงาน!BC10:BC186,"&gt;0")</f>
        <v>0</v>
      </c>
      <c r="CI9" s="74">
        <f>COUNTIF(ปริมาณงาน!BC10:BC186,"0")</f>
        <v>177</v>
      </c>
      <c r="CJ9" s="35">
        <f>CE9+CG9+CI9</f>
        <v>177</v>
      </c>
      <c r="CK9" s="35">
        <f>ปริมาณงาน!BP187</f>
        <v>0</v>
      </c>
      <c r="CL9" s="35">
        <f>ปริมาณงาน!BQ187</f>
        <v>0</v>
      </c>
      <c r="CM9" s="35">
        <f>ปริมาณงาน!BR187</f>
        <v>0</v>
      </c>
      <c r="CN9" s="35">
        <f>ปริมาณงาน!BS187</f>
        <v>0</v>
      </c>
      <c r="CO9" s="35">
        <f>ปริมาณงาน!BT187</f>
        <v>0</v>
      </c>
      <c r="CP9" s="35">
        <f>ปริมาณงาน!BU187</f>
        <v>0</v>
      </c>
      <c r="CQ9" s="35">
        <f>ปริมาณงาน!BV187</f>
        <v>0</v>
      </c>
      <c r="CR9" s="35">
        <f>ปริมาณงาน!BW187</f>
        <v>0</v>
      </c>
      <c r="CS9" s="35">
        <f>ปริมาณงาน!BX187</f>
        <v>0</v>
      </c>
      <c r="CT9" s="35">
        <f>ปริมาณงาน!BY187</f>
        <v>0</v>
      </c>
      <c r="CU9" s="35">
        <f>ปริมาณงาน!BZ187</f>
        <v>0</v>
      </c>
      <c r="CV9" s="35">
        <f>ปริมาณงาน!CA187</f>
        <v>0</v>
      </c>
    </row>
    <row r="10" spans="1:100" ht="12.4" customHeight="1"/>
    <row r="11" spans="1:100" ht="36">
      <c r="E11" s="32"/>
      <c r="F11" s="32"/>
      <c r="G11" s="32"/>
      <c r="H11" s="32"/>
      <c r="I11" s="32" t="s">
        <v>131</v>
      </c>
      <c r="P11" s="7"/>
      <c r="AA11" s="33"/>
    </row>
    <row r="12" spans="1:100" ht="36">
      <c r="E12" s="33"/>
      <c r="F12" s="33"/>
      <c r="G12" s="33"/>
      <c r="H12" s="33"/>
      <c r="I12" s="33" t="s">
        <v>132</v>
      </c>
      <c r="J12" s="39"/>
    </row>
    <row r="14" spans="1:100" ht="23.25" customHeight="1"/>
  </sheetData>
  <mergeCells count="39">
    <mergeCell ref="AK7:AL7"/>
    <mergeCell ref="BG7:BJ7"/>
    <mergeCell ref="BK7:BN7"/>
    <mergeCell ref="BC7:BD7"/>
    <mergeCell ref="BX6:BZ6"/>
    <mergeCell ref="BE7:BF7"/>
    <mergeCell ref="BT6:BW7"/>
    <mergeCell ref="E2:CI2"/>
    <mergeCell ref="E3:CI3"/>
    <mergeCell ref="E4:CI4"/>
    <mergeCell ref="I6:N7"/>
    <mergeCell ref="O6:Z7"/>
    <mergeCell ref="AA6:BF6"/>
    <mergeCell ref="BG6:BN6"/>
    <mergeCell ref="BO6:BR7"/>
    <mergeCell ref="AA7:AB7"/>
    <mergeCell ref="AC7:AD7"/>
    <mergeCell ref="AE7:AF7"/>
    <mergeCell ref="AG7:AH7"/>
    <mergeCell ref="AQ7:AR7"/>
    <mergeCell ref="AI7:AJ7"/>
    <mergeCell ref="AU7:AV7"/>
    <mergeCell ref="BA7:BB7"/>
    <mergeCell ref="C6:H7"/>
    <mergeCell ref="CU7:CV7"/>
    <mergeCell ref="CK6:CV6"/>
    <mergeCell ref="A6:A8"/>
    <mergeCell ref="CK7:CL7"/>
    <mergeCell ref="CM7:CN7"/>
    <mergeCell ref="CO7:CP7"/>
    <mergeCell ref="CQ7:CR7"/>
    <mergeCell ref="CS7:CT7"/>
    <mergeCell ref="CE6:CJ6"/>
    <mergeCell ref="AO7:AP7"/>
    <mergeCell ref="AS7:AT7"/>
    <mergeCell ref="AW7:AX7"/>
    <mergeCell ref="B6:B8"/>
    <mergeCell ref="AY7:AZ7"/>
    <mergeCell ref="AM7:AN7"/>
  </mergeCells>
  <pageMargins left="0.32" right="0.15748031496062992" top="0.74803149606299213" bottom="0.39370078740157483" header="0.11811023622047245" footer="0.11811023622047245"/>
  <pageSetup paperSize="9" scale="46" orientation="landscape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2:CN19"/>
  <sheetViews>
    <sheetView view="pageBreakPreview" zoomScale="85" zoomScaleNormal="70" zoomScaleSheetLayoutView="85" workbookViewId="0">
      <selection activeCell="AZ9" sqref="AZ9"/>
    </sheetView>
  </sheetViews>
  <sheetFormatPr defaultColWidth="9.140625" defaultRowHeight="21"/>
  <cols>
    <col min="1" max="1" width="5.5703125" style="6" customWidth="1"/>
    <col min="2" max="2" width="20.85546875" style="6" customWidth="1"/>
    <col min="3" max="3" width="3.85546875" style="6" bestFit="1" customWidth="1"/>
    <col min="4" max="4" width="4.85546875" style="6" customWidth="1"/>
    <col min="5" max="5" width="3.85546875" style="6" bestFit="1" customWidth="1"/>
    <col min="6" max="6" width="4.28515625" style="6" customWidth="1"/>
    <col min="7" max="7" width="3.85546875" style="6" customWidth="1"/>
    <col min="8" max="8" width="4.28515625" style="6" customWidth="1"/>
    <col min="9" max="9" width="4.140625" style="6" customWidth="1"/>
    <col min="10" max="10" width="5.140625" style="6" customWidth="1"/>
    <col min="11" max="89" width="4.28515625" style="6" customWidth="1"/>
    <col min="90" max="90" width="6.28515625" style="6" customWidth="1"/>
    <col min="91" max="16384" width="9.140625" style="6"/>
  </cols>
  <sheetData>
    <row r="2" spans="1:92" ht="23.25" customHeight="1">
      <c r="CD2" s="400" t="s">
        <v>127</v>
      </c>
      <c r="CE2" s="400"/>
      <c r="CF2" s="400"/>
      <c r="CG2" s="400"/>
      <c r="CH2" s="400"/>
      <c r="CI2" s="400"/>
      <c r="CJ2" s="400"/>
      <c r="CK2" s="400"/>
      <c r="CL2" s="400"/>
    </row>
    <row r="3" spans="1:92" s="9" customFormat="1" ht="27.75" customHeight="1">
      <c r="A3" s="291" t="s">
        <v>304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</row>
    <row r="4" spans="1:92" s="9" customFormat="1" ht="27.75" customHeight="1">
      <c r="A4" s="291" t="str">
        <f>ปริมาณงาน!V4</f>
        <v>สำนักบริหารงานการศึกษาพิเศษ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</row>
    <row r="5" spans="1:92" s="9" customFormat="1" ht="27.75" customHeight="1">
      <c r="A5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</row>
    <row r="6" spans="1:92" ht="14.25" customHeight="1"/>
    <row r="7" spans="1:92" s="10" customFormat="1" ht="28.5" customHeight="1">
      <c r="A7" s="338" t="s">
        <v>3</v>
      </c>
      <c r="B7" s="378" t="s">
        <v>128</v>
      </c>
      <c r="C7" s="335" t="s">
        <v>62</v>
      </c>
      <c r="D7" s="336"/>
      <c r="E7" s="336"/>
      <c r="F7" s="337"/>
      <c r="G7" s="361" t="s">
        <v>305</v>
      </c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</row>
    <row r="8" spans="1:92" s="10" customFormat="1" ht="117.75" customHeight="1">
      <c r="A8" s="338"/>
      <c r="B8" s="378"/>
      <c r="C8" s="393" t="s">
        <v>105</v>
      </c>
      <c r="D8" s="394"/>
      <c r="E8" s="393" t="s">
        <v>106</v>
      </c>
      <c r="F8" s="394"/>
      <c r="G8" s="393" t="s">
        <v>2</v>
      </c>
      <c r="H8" s="394"/>
      <c r="I8" s="393" t="s">
        <v>63</v>
      </c>
      <c r="J8" s="394"/>
      <c r="K8" s="393" t="s">
        <v>64</v>
      </c>
      <c r="L8" s="394"/>
      <c r="M8" s="393" t="s">
        <v>65</v>
      </c>
      <c r="N8" s="394"/>
      <c r="O8" s="393" t="s">
        <v>66</v>
      </c>
      <c r="P8" s="394"/>
      <c r="Q8" s="393" t="s">
        <v>67</v>
      </c>
      <c r="R8" s="394"/>
      <c r="S8" s="393" t="s">
        <v>68</v>
      </c>
      <c r="T8" s="394"/>
      <c r="U8" s="393" t="s">
        <v>69</v>
      </c>
      <c r="V8" s="394"/>
      <c r="W8" s="393" t="s">
        <v>70</v>
      </c>
      <c r="X8" s="394"/>
      <c r="Y8" s="393" t="s">
        <v>71</v>
      </c>
      <c r="Z8" s="394"/>
      <c r="AA8" s="393" t="s">
        <v>72</v>
      </c>
      <c r="AB8" s="394"/>
      <c r="AC8" s="393" t="s">
        <v>73</v>
      </c>
      <c r="AD8" s="394"/>
      <c r="AE8" s="393" t="s">
        <v>74</v>
      </c>
      <c r="AF8" s="394"/>
      <c r="AG8" s="393" t="s">
        <v>75</v>
      </c>
      <c r="AH8" s="394"/>
      <c r="AI8" s="393" t="s">
        <v>76</v>
      </c>
      <c r="AJ8" s="394"/>
      <c r="AK8" s="393" t="s">
        <v>77</v>
      </c>
      <c r="AL8" s="394"/>
      <c r="AM8" s="393" t="s">
        <v>78</v>
      </c>
      <c r="AN8" s="394"/>
      <c r="AO8" s="393" t="s">
        <v>79</v>
      </c>
      <c r="AP8" s="394"/>
      <c r="AQ8" s="397" t="s">
        <v>80</v>
      </c>
      <c r="AR8" s="398"/>
      <c r="AS8" s="399" t="s">
        <v>81</v>
      </c>
      <c r="AT8" s="394"/>
      <c r="AU8" s="393" t="s">
        <v>82</v>
      </c>
      <c r="AV8" s="394"/>
      <c r="AW8" s="393" t="s">
        <v>83</v>
      </c>
      <c r="AX8" s="394"/>
      <c r="AY8" s="393" t="s">
        <v>84</v>
      </c>
      <c r="AZ8" s="394"/>
      <c r="BA8" s="393" t="s">
        <v>85</v>
      </c>
      <c r="BB8" s="394"/>
      <c r="BC8" s="393" t="s">
        <v>86</v>
      </c>
      <c r="BD8" s="394"/>
      <c r="BE8" s="393" t="s">
        <v>87</v>
      </c>
      <c r="BF8" s="394"/>
      <c r="BG8" s="393" t="s">
        <v>88</v>
      </c>
      <c r="BH8" s="394"/>
      <c r="BI8" s="393" t="s">
        <v>89</v>
      </c>
      <c r="BJ8" s="394"/>
      <c r="BK8" s="393" t="s">
        <v>90</v>
      </c>
      <c r="BL8" s="394"/>
      <c r="BM8" s="393" t="s">
        <v>91</v>
      </c>
      <c r="BN8" s="394"/>
      <c r="BO8" s="393" t="s">
        <v>92</v>
      </c>
      <c r="BP8" s="394"/>
      <c r="BQ8" s="393" t="s">
        <v>93</v>
      </c>
      <c r="BR8" s="394"/>
      <c r="BS8" s="393" t="s">
        <v>94</v>
      </c>
      <c r="BT8" s="394"/>
      <c r="BU8" s="393" t="s">
        <v>95</v>
      </c>
      <c r="BV8" s="394"/>
      <c r="BW8" s="393" t="s">
        <v>96</v>
      </c>
      <c r="BX8" s="394"/>
      <c r="BY8" s="393" t="s">
        <v>97</v>
      </c>
      <c r="BZ8" s="394"/>
      <c r="CA8" s="393" t="s">
        <v>98</v>
      </c>
      <c r="CB8" s="394"/>
      <c r="CC8" s="393" t="s">
        <v>99</v>
      </c>
      <c r="CD8" s="394"/>
      <c r="CE8" s="393" t="s">
        <v>100</v>
      </c>
      <c r="CF8" s="394"/>
      <c r="CG8" s="393" t="s">
        <v>101</v>
      </c>
      <c r="CH8" s="394"/>
      <c r="CI8" s="393" t="s">
        <v>102</v>
      </c>
      <c r="CJ8" s="394"/>
      <c r="CK8" s="395" t="s">
        <v>104</v>
      </c>
      <c r="CL8" s="396"/>
      <c r="CN8" s="29"/>
    </row>
    <row r="9" spans="1:92" ht="23.25" customHeight="1">
      <c r="A9" s="338"/>
      <c r="B9" s="378"/>
      <c r="C9" s="71" t="s">
        <v>129</v>
      </c>
      <c r="D9" s="71" t="s">
        <v>130</v>
      </c>
      <c r="E9" s="71" t="s">
        <v>129</v>
      </c>
      <c r="F9" s="71" t="s">
        <v>130</v>
      </c>
      <c r="G9" s="71" t="s">
        <v>129</v>
      </c>
      <c r="H9" s="71" t="s">
        <v>130</v>
      </c>
      <c r="I9" s="71" t="s">
        <v>129</v>
      </c>
      <c r="J9" s="71" t="s">
        <v>130</v>
      </c>
      <c r="K9" s="71" t="s">
        <v>129</v>
      </c>
      <c r="L9" s="71" t="s">
        <v>130</v>
      </c>
      <c r="M9" s="71" t="s">
        <v>129</v>
      </c>
      <c r="N9" s="71" t="s">
        <v>130</v>
      </c>
      <c r="O9" s="71" t="s">
        <v>129</v>
      </c>
      <c r="P9" s="71" t="s">
        <v>130</v>
      </c>
      <c r="Q9" s="71" t="s">
        <v>129</v>
      </c>
      <c r="R9" s="71" t="s">
        <v>130</v>
      </c>
      <c r="S9" s="71" t="s">
        <v>129</v>
      </c>
      <c r="T9" s="71" t="s">
        <v>130</v>
      </c>
      <c r="U9" s="71" t="s">
        <v>129</v>
      </c>
      <c r="V9" s="71" t="s">
        <v>130</v>
      </c>
      <c r="W9" s="71" t="s">
        <v>129</v>
      </c>
      <c r="X9" s="71" t="s">
        <v>130</v>
      </c>
      <c r="Y9" s="71" t="s">
        <v>129</v>
      </c>
      <c r="Z9" s="71" t="s">
        <v>130</v>
      </c>
      <c r="AA9" s="71" t="s">
        <v>129</v>
      </c>
      <c r="AB9" s="71" t="s">
        <v>130</v>
      </c>
      <c r="AC9" s="71" t="s">
        <v>129</v>
      </c>
      <c r="AD9" s="71" t="s">
        <v>130</v>
      </c>
      <c r="AE9" s="71" t="s">
        <v>129</v>
      </c>
      <c r="AF9" s="71" t="s">
        <v>130</v>
      </c>
      <c r="AG9" s="71" t="s">
        <v>129</v>
      </c>
      <c r="AH9" s="71" t="s">
        <v>130</v>
      </c>
      <c r="AI9" s="71" t="s">
        <v>129</v>
      </c>
      <c r="AJ9" s="71" t="s">
        <v>130</v>
      </c>
      <c r="AK9" s="71" t="s">
        <v>129</v>
      </c>
      <c r="AL9" s="71" t="s">
        <v>130</v>
      </c>
      <c r="AM9" s="71" t="s">
        <v>129</v>
      </c>
      <c r="AN9" s="71" t="s">
        <v>130</v>
      </c>
      <c r="AO9" s="71" t="s">
        <v>129</v>
      </c>
      <c r="AP9" s="71" t="s">
        <v>130</v>
      </c>
      <c r="AQ9" s="71" t="s">
        <v>129</v>
      </c>
      <c r="AR9" s="71" t="s">
        <v>130</v>
      </c>
      <c r="AS9" s="71" t="s">
        <v>129</v>
      </c>
      <c r="AT9" s="71" t="s">
        <v>130</v>
      </c>
      <c r="AU9" s="71" t="s">
        <v>129</v>
      </c>
      <c r="AV9" s="71" t="s">
        <v>130</v>
      </c>
      <c r="AW9" s="71" t="s">
        <v>129</v>
      </c>
      <c r="AX9" s="71" t="s">
        <v>130</v>
      </c>
      <c r="AY9" s="71" t="s">
        <v>129</v>
      </c>
      <c r="AZ9" s="71" t="s">
        <v>130</v>
      </c>
      <c r="BA9" s="71" t="s">
        <v>129</v>
      </c>
      <c r="BB9" s="71" t="s">
        <v>130</v>
      </c>
      <c r="BC9" s="71" t="s">
        <v>129</v>
      </c>
      <c r="BD9" s="71" t="s">
        <v>130</v>
      </c>
      <c r="BE9" s="71" t="s">
        <v>129</v>
      </c>
      <c r="BF9" s="71" t="s">
        <v>130</v>
      </c>
      <c r="BG9" s="71" t="s">
        <v>129</v>
      </c>
      <c r="BH9" s="71" t="s">
        <v>130</v>
      </c>
      <c r="BI9" s="71" t="s">
        <v>129</v>
      </c>
      <c r="BJ9" s="71" t="s">
        <v>130</v>
      </c>
      <c r="BK9" s="71" t="s">
        <v>129</v>
      </c>
      <c r="BL9" s="71" t="s">
        <v>130</v>
      </c>
      <c r="BM9" s="71" t="s">
        <v>129</v>
      </c>
      <c r="BN9" s="71" t="s">
        <v>130</v>
      </c>
      <c r="BO9" s="71" t="s">
        <v>129</v>
      </c>
      <c r="BP9" s="71" t="s">
        <v>130</v>
      </c>
      <c r="BQ9" s="71" t="s">
        <v>129</v>
      </c>
      <c r="BR9" s="71" t="s">
        <v>130</v>
      </c>
      <c r="BS9" s="71" t="s">
        <v>129</v>
      </c>
      <c r="BT9" s="71" t="s">
        <v>130</v>
      </c>
      <c r="BU9" s="71" t="s">
        <v>129</v>
      </c>
      <c r="BV9" s="71" t="s">
        <v>130</v>
      </c>
      <c r="BW9" s="71" t="s">
        <v>129</v>
      </c>
      <c r="BX9" s="71" t="s">
        <v>130</v>
      </c>
      <c r="BY9" s="71" t="s">
        <v>129</v>
      </c>
      <c r="BZ9" s="71" t="s">
        <v>130</v>
      </c>
      <c r="CA9" s="71" t="s">
        <v>129</v>
      </c>
      <c r="CB9" s="71" t="s">
        <v>130</v>
      </c>
      <c r="CC9" s="71" t="s">
        <v>129</v>
      </c>
      <c r="CD9" s="71" t="s">
        <v>130</v>
      </c>
      <c r="CE9" s="71" t="s">
        <v>129</v>
      </c>
      <c r="CF9" s="71" t="s">
        <v>130</v>
      </c>
      <c r="CG9" s="71" t="s">
        <v>129</v>
      </c>
      <c r="CH9" s="71" t="s">
        <v>130</v>
      </c>
      <c r="CI9" s="71" t="s">
        <v>129</v>
      </c>
      <c r="CJ9" s="71" t="s">
        <v>130</v>
      </c>
      <c r="CK9" s="71" t="s">
        <v>129</v>
      </c>
      <c r="CL9" s="71" t="s">
        <v>130</v>
      </c>
    </row>
    <row r="10" spans="1:92">
      <c r="A10" s="70"/>
      <c r="B10" s="71" t="str">
        <f>ปริมาณงาน!$G$10</f>
        <v>สศศ.</v>
      </c>
      <c r="C10" s="74">
        <f>'ผู้เกษียณ ปี 2567 สอน'!E190</f>
        <v>0</v>
      </c>
      <c r="D10" s="74">
        <f>ทดแทนความต้องการ!E190</f>
        <v>0</v>
      </c>
      <c r="E10" s="74">
        <f>'ผู้เกษียณ ปี 2567 สอน'!F190</f>
        <v>0</v>
      </c>
      <c r="F10" s="74">
        <f>ทดแทนความต้องการ!F190</f>
        <v>0</v>
      </c>
      <c r="G10" s="74">
        <f>'ผู้เกษียณ ปี 2567 สอน'!G190</f>
        <v>0</v>
      </c>
      <c r="H10" s="74">
        <f>ทดแทนความต้องการ!G190</f>
        <v>0</v>
      </c>
      <c r="I10" s="74">
        <f>'ผู้เกษียณ ปี 2567 สอน'!H190</f>
        <v>0</v>
      </c>
      <c r="J10" s="74">
        <f>ทดแทนความต้องการ!H190</f>
        <v>0</v>
      </c>
      <c r="K10" s="74">
        <f>'ผู้เกษียณ ปี 2567 สอน'!I190</f>
        <v>0</v>
      </c>
      <c r="L10" s="74">
        <f>ทดแทนความต้องการ!I190</f>
        <v>0</v>
      </c>
      <c r="M10" s="74">
        <f>'ผู้เกษียณ ปี 2567 สอน'!J190</f>
        <v>0</v>
      </c>
      <c r="N10" s="74">
        <f>ทดแทนความต้องการ!J190</f>
        <v>0</v>
      </c>
      <c r="O10" s="74">
        <f>'ผู้เกษียณ ปี 2567 สอน'!K190</f>
        <v>0</v>
      </c>
      <c r="P10" s="74">
        <f>ทดแทนความต้องการ!K190</f>
        <v>0</v>
      </c>
      <c r="Q10" s="74">
        <f>'ผู้เกษียณ ปี 2567 สอน'!L190</f>
        <v>0</v>
      </c>
      <c r="R10" s="74">
        <f>ทดแทนความต้องการ!L190</f>
        <v>0</v>
      </c>
      <c r="S10" s="74">
        <f>'ผู้เกษียณ ปี 2567 สอน'!M190</f>
        <v>0</v>
      </c>
      <c r="T10" s="74">
        <f>ทดแทนความต้องการ!M190</f>
        <v>0</v>
      </c>
      <c r="U10" s="74">
        <f>'ผู้เกษียณ ปี 2567 สอน'!N190</f>
        <v>0</v>
      </c>
      <c r="V10" s="74">
        <f>ทดแทนความต้องการ!N190</f>
        <v>0</v>
      </c>
      <c r="W10" s="74">
        <f>'ผู้เกษียณ ปี 2567 สอน'!O190</f>
        <v>0</v>
      </c>
      <c r="X10" s="74">
        <f>ทดแทนความต้องการ!O190</f>
        <v>0</v>
      </c>
      <c r="Y10" s="74">
        <f>'ผู้เกษียณ ปี 2567 สอน'!P190</f>
        <v>0</v>
      </c>
      <c r="Z10" s="74">
        <f>ทดแทนความต้องการ!P190</f>
        <v>0</v>
      </c>
      <c r="AA10" s="74">
        <f>'ผู้เกษียณ ปี 2567 สอน'!Q190</f>
        <v>0</v>
      </c>
      <c r="AB10" s="74">
        <f>ทดแทนความต้องการ!Q190</f>
        <v>0</v>
      </c>
      <c r="AC10" s="74">
        <f>'ผู้เกษียณ ปี 2567 สอน'!R190</f>
        <v>0</v>
      </c>
      <c r="AD10" s="74">
        <f>ทดแทนความต้องการ!R190</f>
        <v>0</v>
      </c>
      <c r="AE10" s="74">
        <f>'ผู้เกษียณ ปี 2567 สอน'!S190</f>
        <v>0</v>
      </c>
      <c r="AF10" s="74">
        <f>ทดแทนความต้องการ!S190</f>
        <v>0</v>
      </c>
      <c r="AG10" s="74">
        <f>'ผู้เกษียณ ปี 2567 สอน'!T190</f>
        <v>0</v>
      </c>
      <c r="AH10" s="74">
        <f>ทดแทนความต้องการ!T190</f>
        <v>0</v>
      </c>
      <c r="AI10" s="74">
        <f>'ผู้เกษียณ ปี 2567 สอน'!U190</f>
        <v>0</v>
      </c>
      <c r="AJ10" s="74">
        <f>ทดแทนความต้องการ!U190</f>
        <v>0</v>
      </c>
      <c r="AK10" s="74">
        <f>'ผู้เกษียณ ปี 2567 สอน'!V190</f>
        <v>0</v>
      </c>
      <c r="AL10" s="74">
        <f>ทดแทนความต้องการ!V190</f>
        <v>0</v>
      </c>
      <c r="AM10" s="74">
        <f>'ผู้เกษียณ ปี 2567 สอน'!W190</f>
        <v>0</v>
      </c>
      <c r="AN10" s="74">
        <f>ทดแทนความต้องการ!W190</f>
        <v>0</v>
      </c>
      <c r="AO10" s="74">
        <f>'ผู้เกษียณ ปี 2567 สอน'!X190</f>
        <v>0</v>
      </c>
      <c r="AP10" s="74">
        <f>ทดแทนความต้องการ!X190</f>
        <v>0</v>
      </c>
      <c r="AQ10" s="74">
        <f>'ผู้เกษียณ ปี 2567 สอน'!Y190</f>
        <v>0</v>
      </c>
      <c r="AR10" s="74">
        <f>ทดแทนความต้องการ!Y190</f>
        <v>0</v>
      </c>
      <c r="AS10" s="74">
        <f>'ผู้เกษียณ ปี 2567 สอน'!Z190</f>
        <v>0</v>
      </c>
      <c r="AT10" s="74">
        <f>ทดแทนความต้องการ!Z190</f>
        <v>0</v>
      </c>
      <c r="AU10" s="74">
        <f>'ผู้เกษียณ ปี 2567 สอน'!AA190</f>
        <v>0</v>
      </c>
      <c r="AV10" s="74">
        <f>ทดแทนความต้องการ!AA190</f>
        <v>0</v>
      </c>
      <c r="AW10" s="74">
        <f>'ผู้เกษียณ ปี 2567 สอน'!AB190</f>
        <v>0</v>
      </c>
      <c r="AX10" s="74">
        <f>ทดแทนความต้องการ!AB190</f>
        <v>0</v>
      </c>
      <c r="AY10" s="74">
        <f>'ผู้เกษียณ ปี 2567 สอน'!AC190</f>
        <v>0</v>
      </c>
      <c r="AZ10" s="74">
        <f>ทดแทนความต้องการ!AC190</f>
        <v>0</v>
      </c>
      <c r="BA10" s="74">
        <f>'ผู้เกษียณ ปี 2567 สอน'!AD190</f>
        <v>0</v>
      </c>
      <c r="BB10" s="74">
        <f>ทดแทนความต้องการ!AD190</f>
        <v>0</v>
      </c>
      <c r="BC10" s="74">
        <f>'ผู้เกษียณ ปี 2567 สอน'!AE190</f>
        <v>0</v>
      </c>
      <c r="BD10" s="74">
        <f>ทดแทนความต้องการ!AE190</f>
        <v>0</v>
      </c>
      <c r="BE10" s="74">
        <f>'ผู้เกษียณ ปี 2567 สอน'!AF190</f>
        <v>0</v>
      </c>
      <c r="BF10" s="74">
        <f>ทดแทนความต้องการ!AF190</f>
        <v>0</v>
      </c>
      <c r="BG10" s="74">
        <f>'ผู้เกษียณ ปี 2567 สอน'!AG190</f>
        <v>0</v>
      </c>
      <c r="BH10" s="74">
        <f>ทดแทนความต้องการ!AG190</f>
        <v>0</v>
      </c>
      <c r="BI10" s="74">
        <f>'ผู้เกษียณ ปี 2567 สอน'!AH190</f>
        <v>0</v>
      </c>
      <c r="BJ10" s="74">
        <f>ทดแทนความต้องการ!AH190</f>
        <v>0</v>
      </c>
      <c r="BK10" s="74">
        <f>'ผู้เกษียณ ปี 2567 สอน'!AI190</f>
        <v>0</v>
      </c>
      <c r="BL10" s="74">
        <f>ทดแทนความต้องการ!AI190</f>
        <v>0</v>
      </c>
      <c r="BM10" s="74">
        <f>'ผู้เกษียณ ปี 2567 สอน'!AJ190</f>
        <v>0</v>
      </c>
      <c r="BN10" s="74">
        <f>ทดแทนความต้องการ!AJ190</f>
        <v>0</v>
      </c>
      <c r="BO10" s="74">
        <f>'ผู้เกษียณ ปี 2567 สอน'!AK190</f>
        <v>0</v>
      </c>
      <c r="BP10" s="74">
        <f>ทดแทนความต้องการ!AK190</f>
        <v>0</v>
      </c>
      <c r="BQ10" s="74">
        <f>'ผู้เกษียณ ปี 2567 สอน'!AL190</f>
        <v>0</v>
      </c>
      <c r="BR10" s="74">
        <f>ทดแทนความต้องการ!AL190</f>
        <v>0</v>
      </c>
      <c r="BS10" s="74">
        <f>'ผู้เกษียณ ปี 2567 สอน'!AM190</f>
        <v>0</v>
      </c>
      <c r="BT10" s="74">
        <f>ทดแทนความต้องการ!AM190</f>
        <v>0</v>
      </c>
      <c r="BU10" s="74">
        <f>'ผู้เกษียณ ปี 2567 สอน'!AN190</f>
        <v>0</v>
      </c>
      <c r="BV10" s="74">
        <f>ทดแทนความต้องการ!AN190</f>
        <v>0</v>
      </c>
      <c r="BW10" s="74">
        <f>'ผู้เกษียณ ปี 2567 สอน'!AO190</f>
        <v>0</v>
      </c>
      <c r="BX10" s="74">
        <f>ทดแทนความต้องการ!AO190</f>
        <v>0</v>
      </c>
      <c r="BY10" s="74">
        <f>'ผู้เกษียณ ปี 2567 สอน'!AP190</f>
        <v>0</v>
      </c>
      <c r="BZ10" s="74">
        <f>ทดแทนความต้องการ!AP190</f>
        <v>0</v>
      </c>
      <c r="CA10" s="74">
        <f>'ผู้เกษียณ ปี 2567 สอน'!AQ190</f>
        <v>0</v>
      </c>
      <c r="CB10" s="74">
        <f>ทดแทนความต้องการ!AQ190</f>
        <v>0</v>
      </c>
      <c r="CC10" s="74">
        <f>'ผู้เกษียณ ปี 2567 สอน'!AR190</f>
        <v>0</v>
      </c>
      <c r="CD10" s="74">
        <f>ทดแทนความต้องการ!AR190</f>
        <v>0</v>
      </c>
      <c r="CE10" s="74">
        <f>'ผู้เกษียณ ปี 2567 สอน'!AS190</f>
        <v>0</v>
      </c>
      <c r="CF10" s="74">
        <f>ทดแทนความต้องการ!AS190</f>
        <v>0</v>
      </c>
      <c r="CG10" s="74">
        <f>'ผู้เกษียณ ปี 2567 สอน'!AT190</f>
        <v>0</v>
      </c>
      <c r="CH10" s="74">
        <f>ทดแทนความต้องการ!AT190</f>
        <v>0</v>
      </c>
      <c r="CI10" s="74">
        <f>'ผู้เกษียณ ปี 2567 สอน'!AU190</f>
        <v>0</v>
      </c>
      <c r="CJ10" s="74">
        <f>ทดแทนความต้องการ!AU190</f>
        <v>0</v>
      </c>
      <c r="CK10" s="74">
        <f>'ผู้เกษียณ ปี 2567 สอน'!BA190</f>
        <v>0</v>
      </c>
      <c r="CL10" s="75">
        <f>ทดแทนความต้องการ!BA190</f>
        <v>0</v>
      </c>
    </row>
    <row r="12" spans="1:92" ht="36">
      <c r="B12" s="32" t="s">
        <v>131</v>
      </c>
      <c r="C12" s="32"/>
      <c r="D12" s="32"/>
      <c r="E12" s="32"/>
      <c r="F12" s="32"/>
      <c r="G12" s="32"/>
    </row>
    <row r="13" spans="1:92" ht="36">
      <c r="B13" s="33" t="s">
        <v>132</v>
      </c>
      <c r="C13" s="33"/>
      <c r="D13" s="33"/>
      <c r="E13" s="33"/>
      <c r="F13" s="33"/>
      <c r="G13" s="33"/>
      <c r="J13" s="28"/>
      <c r="K13" s="28"/>
    </row>
    <row r="14" spans="1:92">
      <c r="B14" s="22"/>
      <c r="C14" s="22"/>
      <c r="D14" s="22"/>
      <c r="E14" s="22"/>
      <c r="F14" s="22"/>
      <c r="G14" s="22"/>
      <c r="J14" s="28"/>
      <c r="K14" s="28"/>
    </row>
    <row r="15" spans="1:92">
      <c r="B15" s="22"/>
      <c r="C15" s="22"/>
      <c r="D15" s="22"/>
      <c r="E15" s="22"/>
      <c r="F15" s="22"/>
      <c r="G15" s="22"/>
      <c r="J15" s="28"/>
      <c r="K15" s="28"/>
    </row>
    <row r="16" spans="1:92">
      <c r="B16" s="22"/>
      <c r="C16" s="22"/>
      <c r="D16" s="22"/>
      <c r="E16" s="22"/>
      <c r="F16" s="22"/>
      <c r="G16" s="22"/>
      <c r="J16" s="28"/>
      <c r="K16" s="28"/>
    </row>
    <row r="17" spans="2:11">
      <c r="B17" s="22"/>
      <c r="C17" s="22"/>
      <c r="D17" s="22"/>
      <c r="E17" s="22"/>
      <c r="F17" s="22"/>
      <c r="G17" s="22"/>
      <c r="J17" s="28"/>
      <c r="K17" s="28"/>
    </row>
    <row r="18" spans="2:11">
      <c r="B18" s="22"/>
      <c r="C18" s="22"/>
      <c r="D18" s="22"/>
      <c r="E18" s="22"/>
      <c r="F18" s="22"/>
      <c r="G18" s="22"/>
      <c r="J18" s="28"/>
      <c r="K18" s="28"/>
    </row>
    <row r="19" spans="2:11">
      <c r="J19" s="28"/>
      <c r="K19" s="28"/>
    </row>
  </sheetData>
  <mergeCells count="52">
    <mergeCell ref="CD2:CL2"/>
    <mergeCell ref="A3:CL3"/>
    <mergeCell ref="A4:CL4"/>
    <mergeCell ref="A5:CL5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BM8:BN8"/>
    <mergeCell ref="BO8:BP8"/>
    <mergeCell ref="BQ8:BR8"/>
    <mergeCell ref="AY8:AZ8"/>
    <mergeCell ref="BS8:BT8"/>
    <mergeCell ref="BA8:BB8"/>
    <mergeCell ref="BC8:BD8"/>
    <mergeCell ref="BE8:BF8"/>
    <mergeCell ref="BG8:BH8"/>
    <mergeCell ref="BI8:BJ8"/>
    <mergeCell ref="C7:F7"/>
    <mergeCell ref="C8:D8"/>
    <mergeCell ref="E8:F8"/>
    <mergeCell ref="A7:A9"/>
    <mergeCell ref="G7:CL7"/>
    <mergeCell ref="CE8:CF8"/>
    <mergeCell ref="CG8:CH8"/>
    <mergeCell ref="CI8:CJ8"/>
    <mergeCell ref="CK8:CL8"/>
    <mergeCell ref="B7:B9"/>
    <mergeCell ref="BU8:BV8"/>
    <mergeCell ref="BW8:BX8"/>
    <mergeCell ref="BY8:BZ8"/>
    <mergeCell ref="CA8:CB8"/>
    <mergeCell ref="CC8:CD8"/>
    <mergeCell ref="BK8:BL8"/>
  </mergeCells>
  <printOptions horizontalCentered="1"/>
  <pageMargins left="0.47244094488188981" right="0.35433070866141736" top="0.74803149606299213" bottom="0.74803149606299213" header="0.31496062992125984" footer="0.31496062992125984"/>
  <pageSetup paperSize="9" scale="50" orientation="landscape" r:id="rId1"/>
  <colBreaks count="1" manualBreakCount="1">
    <brk id="90" max="1048575" man="1"/>
  </colBreaks>
  <ignoredErrors>
    <ignoredError sqref="R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CA240"/>
  <sheetViews>
    <sheetView topLeftCell="Y172" zoomScale="90" zoomScaleNormal="90" zoomScaleSheetLayoutView="70" workbookViewId="0">
      <selection activeCell="BO11" sqref="BO11"/>
    </sheetView>
  </sheetViews>
  <sheetFormatPr defaultColWidth="9.140625" defaultRowHeight="21"/>
  <cols>
    <col min="1" max="1" width="5.5703125" style="6" customWidth="1"/>
    <col min="2" max="2" width="12.5703125" style="119" customWidth="1"/>
    <col min="3" max="3" width="34.28515625" style="6" customWidth="1"/>
    <col min="4" max="4" width="9.7109375" style="6" customWidth="1"/>
    <col min="5" max="5" width="9.85546875" style="6" customWidth="1"/>
    <col min="6" max="7" width="8.42578125" style="6" customWidth="1"/>
    <col min="8" max="8" width="24.42578125" style="6" bestFit="1" customWidth="1"/>
    <col min="9" max="9" width="10.85546875" style="6" customWidth="1"/>
    <col min="10" max="10" width="14.5703125" style="6" bestFit="1" customWidth="1"/>
    <col min="11" max="11" width="19.140625" style="6" bestFit="1" customWidth="1"/>
    <col min="12" max="43" width="5.28515625" style="6" customWidth="1"/>
    <col min="44" max="49" width="5" style="6" customWidth="1"/>
    <col min="50" max="50" width="6.42578125" style="6" customWidth="1"/>
    <col min="51" max="55" width="5" style="6" customWidth="1"/>
    <col min="56" max="56" width="7.7109375" style="37" bestFit="1" customWidth="1"/>
    <col min="57" max="60" width="4.42578125" style="6" customWidth="1"/>
    <col min="61" max="63" width="8.140625" style="6" customWidth="1"/>
    <col min="64" max="64" width="9.28515625" style="6" customWidth="1"/>
    <col min="65" max="65" width="7.28515625" style="6" customWidth="1"/>
    <col min="66" max="66" width="8.28515625" style="6" customWidth="1"/>
    <col min="67" max="67" width="8.42578125" style="6" customWidth="1"/>
    <col min="68" max="74" width="5.42578125" style="6" hidden="1" customWidth="1"/>
    <col min="75" max="77" width="4.85546875" style="6" hidden="1" customWidth="1"/>
    <col min="78" max="79" width="5" style="6" hidden="1" customWidth="1"/>
    <col min="80" max="16384" width="9.140625" style="6"/>
  </cols>
  <sheetData>
    <row r="1" spans="1:79" ht="23.25">
      <c r="L1" s="11"/>
      <c r="M1" s="1">
        <f>IF(L1=0,0,IF(L1&lt;10,1,IF(MOD(L1,30)&lt;10,ROUNDDOWN(L1/30,0),ROUNDUP(L1/30,0))))</f>
        <v>0</v>
      </c>
      <c r="N1" s="40"/>
      <c r="O1" s="2">
        <f>IF(N1=0,0,IF(N1&lt;10,1,IF(MOD(N1,30)&lt;10,ROUNDDOWN(N1/30,0),ROUNDUP(N1/30,0))))</f>
        <v>0</v>
      </c>
      <c r="P1" s="40"/>
      <c r="Q1" s="2">
        <f>IF(P1=0,0,IF(P1&lt;10,1,IF(MOD(P1,30)&lt;10,ROUNDDOWN(P1/30,0),ROUNDUP(P1/30,0))))</f>
        <v>0</v>
      </c>
      <c r="R1" s="40"/>
      <c r="S1" s="3">
        <f>IF(R1=0,0,IF(R1&lt;10,1,IF(MOD(R1,30)&lt;10,ROUNDDOWN(R1/30,0),ROUNDUP(R1/30,0))))</f>
        <v>0</v>
      </c>
      <c r="T1" s="40"/>
      <c r="U1" s="3">
        <f>IF(T1=0,0,IF(T1&lt;10,1,IF(MOD(T1,30)&lt;10,ROUNDDOWN(T1/30,0),ROUNDUP(T1/30,0))))</f>
        <v>0</v>
      </c>
      <c r="V1" s="40"/>
      <c r="W1" s="3">
        <f t="shared" ref="W1" si="0">IF(V1=0,0,IF(V1&lt;10,1,IF(MOD(V1,30)&lt;10,ROUNDDOWN(V1/30,0),ROUNDUP(V1/30,0))))</f>
        <v>0</v>
      </c>
      <c r="X1" s="40"/>
      <c r="Y1" s="3">
        <f t="shared" ref="Y1" si="1">IF(X1=0,0,IF(X1&lt;10,1,IF(MOD(X1,30)&lt;10,ROUNDDOWN(X1/30,0),ROUNDUP(X1/30,0))))</f>
        <v>0</v>
      </c>
      <c r="Z1" s="40"/>
      <c r="AA1" s="3">
        <f t="shared" ref="AA1" si="2">IF(Z1=0,0,IF(Z1&lt;10,1,IF(MOD(Z1,30)&lt;10,ROUNDDOWN(Z1/30,0),ROUNDUP(Z1/30,0))))</f>
        <v>0</v>
      </c>
      <c r="AB1" s="40"/>
      <c r="AC1" s="3">
        <f t="shared" ref="AC1" si="3">IF(AB1=0,0,IF(AB1&lt;10,1,IF(MOD(AB1,30)&lt;10,ROUNDDOWN(AB1/30,0),ROUNDUP(AB1/30,0))))</f>
        <v>0</v>
      </c>
      <c r="AD1" s="41"/>
      <c r="AE1" s="4">
        <f>IF(AD1=0,0,IF(AD1&lt;10,1,IF(MOD(AD1,35)&lt;10,ROUNDDOWN(AD1/35,0),ROUNDUP(AD1/35,0))))</f>
        <v>0</v>
      </c>
      <c r="AF1" s="41"/>
      <c r="AG1" s="4">
        <f>IF(AF1=0,0,IF(AF1&lt;10,1,IF(MOD(AF1,35)&lt;10,ROUNDDOWN(AF1/35,0),ROUNDUP(AF1/35,0))))</f>
        <v>0</v>
      </c>
      <c r="AH1" s="41"/>
      <c r="AI1" s="4">
        <f>IF(AH1=0,0,IF(AH1&lt;10,1,IF(MOD(AH1,35)&lt;10,ROUNDDOWN(AH1/35,0),ROUNDUP(AH1/35,0))))</f>
        <v>0</v>
      </c>
      <c r="AJ1" s="41"/>
      <c r="AK1" s="4">
        <f>IF(AJ1=0,0,IF(AJ1&lt;10,1,IF(MOD(AJ1,35)&lt;10,ROUNDDOWN(AJ1/35,0),ROUNDUP(AJ1/35,0))))</f>
        <v>0</v>
      </c>
      <c r="AL1" s="41"/>
      <c r="AM1" s="4">
        <f>IF(AL1=0,0,IF(AL1&lt;10,1,IF(MOD(AL1,35)&lt;10,ROUNDDOWN(AL1/35,0),ROUNDUP(AL1/35,0))))</f>
        <v>0</v>
      </c>
      <c r="AN1" s="41"/>
      <c r="AO1" s="4">
        <f>IF(AN1=0,0,IF(AN1&lt;10,1,IF(MOD(AN1,35)&lt;10,ROUNDDOWN(AN1/35,0),ROUNDUP(AN1/35,0))))</f>
        <v>0</v>
      </c>
      <c r="AP1" s="146">
        <f>SUM(L1+N1+P1+R1+T1+V1+X1+Z1+AB1+AD1+AF1+AH1+AJ1+AL1+AN1)</f>
        <v>0</v>
      </c>
      <c r="AQ1" s="146">
        <f>SUM(M1+O1+Q1+S1+U1+W1+Y1+AA1+AC1+AE1+AG1+AI1+AK1+AM1+AO1)</f>
        <v>0</v>
      </c>
      <c r="AR1" s="11"/>
      <c r="AS1" s="11"/>
      <c r="AT1" s="11"/>
      <c r="AU1" s="143">
        <f>SUM(AR1:AT1)</f>
        <v>0</v>
      </c>
      <c r="AV1" s="42"/>
      <c r="AW1" s="42"/>
      <c r="AX1" s="43"/>
      <c r="AY1" s="143">
        <f>SUM(AV1:AX1)</f>
        <v>0</v>
      </c>
      <c r="AZ1" s="44">
        <f>SUM(AR1)-AV1</f>
        <v>0</v>
      </c>
      <c r="BA1" s="44">
        <f>SUM(AS1)-AW1</f>
        <v>0</v>
      </c>
      <c r="BB1" s="44">
        <f>SUM(AT1)-AX1</f>
        <v>0</v>
      </c>
      <c r="BC1" s="143">
        <f>SUM(AU1)-AY1</f>
        <v>0</v>
      </c>
      <c r="BD1" s="149">
        <f>IFERROR(SUM(BC1)/AY1*100,0)</f>
        <v>0</v>
      </c>
      <c r="BE1" s="11"/>
      <c r="BH1" s="6">
        <f>SUM(BE1:BG1)</f>
        <v>0</v>
      </c>
      <c r="BI1" s="24">
        <f>AU1-BH1</f>
        <v>0</v>
      </c>
      <c r="BJ1" s="24">
        <f>BI1-AY1</f>
        <v>0</v>
      </c>
      <c r="BK1" s="24" t="e">
        <f>BJ1/AY1*100</f>
        <v>#DIV/0!</v>
      </c>
      <c r="BL1"/>
      <c r="BM1"/>
      <c r="BN1"/>
      <c r="BO1"/>
      <c r="BP1"/>
      <c r="BQ1"/>
      <c r="BR1"/>
      <c r="BS1"/>
      <c r="BT1"/>
      <c r="BU1"/>
      <c r="BV1"/>
      <c r="BW1"/>
    </row>
    <row r="3" spans="1:79" s="9" customFormat="1" ht="30.4" customHeight="1">
      <c r="A3" s="291" t="s">
        <v>920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</row>
    <row r="4" spans="1:79" s="9" customFormat="1" ht="30.4" customHeight="1">
      <c r="A4" s="99"/>
      <c r="B4" s="120"/>
      <c r="C4" s="99"/>
      <c r="D4" s="99"/>
      <c r="E4" s="99"/>
      <c r="F4" s="99"/>
      <c r="G4" s="99"/>
      <c r="H4" s="99"/>
      <c r="I4" s="99"/>
      <c r="J4" s="99"/>
      <c r="K4" s="99"/>
      <c r="L4" s="105"/>
      <c r="M4" s="99"/>
      <c r="N4" s="99"/>
      <c r="O4" s="99"/>
      <c r="P4" s="99"/>
      <c r="Q4" s="99"/>
      <c r="R4" s="99"/>
      <c r="S4" s="99"/>
      <c r="T4" s="99"/>
      <c r="U4" s="99"/>
      <c r="V4" s="105" t="s">
        <v>918</v>
      </c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</row>
    <row r="5" spans="1:79" s="9" customFormat="1" ht="30.4" customHeight="1">
      <c r="A5" s="99"/>
      <c r="B5" s="120"/>
      <c r="C5" s="99"/>
      <c r="D5" s="99"/>
      <c r="E5" s="99"/>
      <c r="F5" s="99"/>
      <c r="G5" s="99"/>
      <c r="H5" s="99"/>
      <c r="I5" s="99"/>
      <c r="J5" s="99"/>
      <c r="K5" s="99"/>
      <c r="L5" s="105"/>
      <c r="M5" s="99"/>
      <c r="N5" s="99"/>
      <c r="O5" s="99"/>
      <c r="P5" s="99"/>
      <c r="Q5" s="99"/>
      <c r="R5" s="99"/>
      <c r="S5" s="105" t="s">
        <v>917</v>
      </c>
      <c r="T5" s="105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</row>
    <row r="6" spans="1:79" s="45" customFormat="1" ht="27" customHeight="1">
      <c r="A6" s="288" t="s">
        <v>3</v>
      </c>
      <c r="B6" s="320" t="s">
        <v>172</v>
      </c>
      <c r="C6" s="293" t="s">
        <v>4</v>
      </c>
      <c r="D6" s="293" t="s">
        <v>5</v>
      </c>
      <c r="E6" s="316" t="s">
        <v>6</v>
      </c>
      <c r="F6" s="293" t="s">
        <v>7</v>
      </c>
      <c r="G6" s="288" t="s">
        <v>171</v>
      </c>
      <c r="H6" s="316" t="s">
        <v>133</v>
      </c>
      <c r="I6" s="290" t="s">
        <v>134</v>
      </c>
      <c r="J6" s="290" t="s">
        <v>135</v>
      </c>
      <c r="K6" s="290" t="s">
        <v>136</v>
      </c>
      <c r="L6" s="288" t="s">
        <v>157</v>
      </c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 t="s">
        <v>8</v>
      </c>
      <c r="AS6" s="288"/>
      <c r="AT6" s="288"/>
      <c r="AU6" s="288"/>
      <c r="AV6" s="288"/>
      <c r="AW6" s="288"/>
      <c r="AX6" s="288"/>
      <c r="AY6" s="288"/>
      <c r="AZ6" s="290" t="s">
        <v>9</v>
      </c>
      <c r="BA6" s="290"/>
      <c r="BB6" s="288"/>
      <c r="BC6" s="288"/>
      <c r="BD6" s="303" t="s">
        <v>10</v>
      </c>
      <c r="BE6" s="304" t="s">
        <v>921</v>
      </c>
      <c r="BF6" s="305"/>
      <c r="BG6" s="305"/>
      <c r="BH6" s="306"/>
      <c r="BI6" s="296" t="s">
        <v>922</v>
      </c>
      <c r="BJ6" s="297"/>
      <c r="BK6" s="298"/>
      <c r="BL6" s="290" t="s">
        <v>11</v>
      </c>
      <c r="BM6" s="290" t="s">
        <v>12</v>
      </c>
      <c r="BN6" s="290" t="s">
        <v>13</v>
      </c>
      <c r="BO6" s="290" t="s">
        <v>14</v>
      </c>
      <c r="BP6" s="287" t="s">
        <v>191</v>
      </c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</row>
    <row r="7" spans="1:79" s="45" customFormat="1" ht="29.25" customHeight="1">
      <c r="A7" s="288"/>
      <c r="B7" s="321"/>
      <c r="C7" s="294"/>
      <c r="D7" s="294"/>
      <c r="E7" s="317"/>
      <c r="F7" s="294"/>
      <c r="G7" s="288"/>
      <c r="H7" s="317"/>
      <c r="I7" s="290"/>
      <c r="J7" s="290"/>
      <c r="K7" s="290"/>
      <c r="L7" s="322" t="s">
        <v>15</v>
      </c>
      <c r="M7" s="323"/>
      <c r="N7" s="319" t="s">
        <v>16</v>
      </c>
      <c r="O7" s="319"/>
      <c r="P7" s="319" t="s">
        <v>200</v>
      </c>
      <c r="Q7" s="319"/>
      <c r="R7" s="292" t="s">
        <v>17</v>
      </c>
      <c r="S7" s="292"/>
      <c r="T7" s="292" t="s">
        <v>18</v>
      </c>
      <c r="U7" s="292"/>
      <c r="V7" s="292" t="s">
        <v>19</v>
      </c>
      <c r="W7" s="292"/>
      <c r="X7" s="292" t="s">
        <v>20</v>
      </c>
      <c r="Y7" s="292"/>
      <c r="Z7" s="292" t="s">
        <v>21</v>
      </c>
      <c r="AA7" s="292"/>
      <c r="AB7" s="292" t="s">
        <v>22</v>
      </c>
      <c r="AC7" s="292"/>
      <c r="AD7" s="289" t="s">
        <v>23</v>
      </c>
      <c r="AE7" s="289"/>
      <c r="AF7" s="289" t="s">
        <v>24</v>
      </c>
      <c r="AG7" s="289"/>
      <c r="AH7" s="289" t="s">
        <v>25</v>
      </c>
      <c r="AI7" s="289"/>
      <c r="AJ7" s="289" t="s">
        <v>26</v>
      </c>
      <c r="AK7" s="289"/>
      <c r="AL7" s="289" t="s">
        <v>27</v>
      </c>
      <c r="AM7" s="289"/>
      <c r="AN7" s="289" t="s">
        <v>28</v>
      </c>
      <c r="AO7" s="289"/>
      <c r="AP7" s="302" t="s">
        <v>29</v>
      </c>
      <c r="AQ7" s="302"/>
      <c r="AR7" s="288" t="s">
        <v>30</v>
      </c>
      <c r="AS7" s="288"/>
      <c r="AT7" s="288"/>
      <c r="AU7" s="288"/>
      <c r="AV7" s="288" t="s">
        <v>31</v>
      </c>
      <c r="AW7" s="288"/>
      <c r="AX7" s="288"/>
      <c r="AY7" s="288"/>
      <c r="AZ7" s="288"/>
      <c r="BA7" s="288"/>
      <c r="BB7" s="288"/>
      <c r="BC7" s="288"/>
      <c r="BD7" s="303"/>
      <c r="BE7" s="307"/>
      <c r="BF7" s="308"/>
      <c r="BG7" s="308"/>
      <c r="BH7" s="309"/>
      <c r="BI7" s="299"/>
      <c r="BJ7" s="300"/>
      <c r="BK7" s="301"/>
      <c r="BL7" s="290"/>
      <c r="BM7" s="290"/>
      <c r="BN7" s="288"/>
      <c r="BO7" s="288"/>
      <c r="BP7" s="285">
        <v>58</v>
      </c>
      <c r="BQ7" s="286"/>
      <c r="BR7" s="285">
        <v>59</v>
      </c>
      <c r="BS7" s="286"/>
      <c r="BT7" s="285">
        <v>60</v>
      </c>
      <c r="BU7" s="286"/>
      <c r="BV7" s="285">
        <v>61</v>
      </c>
      <c r="BW7" s="286"/>
      <c r="BX7" s="285">
        <v>62</v>
      </c>
      <c r="BY7" s="286"/>
      <c r="BZ7" s="285">
        <v>63</v>
      </c>
      <c r="CA7" s="286"/>
    </row>
    <row r="8" spans="1:79" s="45" customFormat="1" ht="61.5" customHeight="1">
      <c r="A8" s="288"/>
      <c r="B8" s="125" t="s">
        <v>173</v>
      </c>
      <c r="C8" s="294"/>
      <c r="D8" s="294"/>
      <c r="E8" s="317"/>
      <c r="F8" s="294"/>
      <c r="G8" s="288"/>
      <c r="H8" s="318"/>
      <c r="I8" s="290"/>
      <c r="J8" s="290"/>
      <c r="K8" s="290"/>
      <c r="L8" s="293" t="s">
        <v>32</v>
      </c>
      <c r="M8" s="319" t="s">
        <v>33</v>
      </c>
      <c r="N8" s="293" t="s">
        <v>32</v>
      </c>
      <c r="O8" s="324" t="s">
        <v>33</v>
      </c>
      <c r="P8" s="288" t="s">
        <v>32</v>
      </c>
      <c r="Q8" s="319" t="s">
        <v>33</v>
      </c>
      <c r="R8" s="288" t="s">
        <v>32</v>
      </c>
      <c r="S8" s="292" t="s">
        <v>33</v>
      </c>
      <c r="T8" s="288" t="s">
        <v>32</v>
      </c>
      <c r="U8" s="292" t="s">
        <v>33</v>
      </c>
      <c r="V8" s="288" t="s">
        <v>32</v>
      </c>
      <c r="W8" s="292" t="s">
        <v>33</v>
      </c>
      <c r="X8" s="288" t="s">
        <v>32</v>
      </c>
      <c r="Y8" s="292" t="s">
        <v>33</v>
      </c>
      <c r="Z8" s="288" t="s">
        <v>32</v>
      </c>
      <c r="AA8" s="292" t="s">
        <v>33</v>
      </c>
      <c r="AB8" s="288" t="s">
        <v>32</v>
      </c>
      <c r="AC8" s="292" t="s">
        <v>33</v>
      </c>
      <c r="AD8" s="288" t="s">
        <v>32</v>
      </c>
      <c r="AE8" s="289" t="s">
        <v>33</v>
      </c>
      <c r="AF8" s="288" t="s">
        <v>32</v>
      </c>
      <c r="AG8" s="289" t="s">
        <v>33</v>
      </c>
      <c r="AH8" s="288" t="s">
        <v>32</v>
      </c>
      <c r="AI8" s="289" t="s">
        <v>33</v>
      </c>
      <c r="AJ8" s="288" t="s">
        <v>32</v>
      </c>
      <c r="AK8" s="289" t="s">
        <v>33</v>
      </c>
      <c r="AL8" s="288" t="s">
        <v>32</v>
      </c>
      <c r="AM8" s="289" t="s">
        <v>33</v>
      </c>
      <c r="AN8" s="288" t="s">
        <v>32</v>
      </c>
      <c r="AO8" s="289" t="s">
        <v>33</v>
      </c>
      <c r="AP8" s="302" t="s">
        <v>32</v>
      </c>
      <c r="AQ8" s="302" t="s">
        <v>33</v>
      </c>
      <c r="AR8" s="95" t="s">
        <v>161</v>
      </c>
      <c r="AS8" s="95" t="s">
        <v>162</v>
      </c>
      <c r="AT8" s="95" t="s">
        <v>34</v>
      </c>
      <c r="AU8" s="141" t="s">
        <v>29</v>
      </c>
      <c r="AV8" s="36" t="s">
        <v>161</v>
      </c>
      <c r="AW8" s="36" t="s">
        <v>162</v>
      </c>
      <c r="AX8" s="36" t="s">
        <v>34</v>
      </c>
      <c r="AY8" s="141" t="s">
        <v>29</v>
      </c>
      <c r="AZ8" s="36" t="s">
        <v>161</v>
      </c>
      <c r="BA8" s="36" t="s">
        <v>162</v>
      </c>
      <c r="BB8" s="36" t="s">
        <v>34</v>
      </c>
      <c r="BC8" s="141" t="s">
        <v>29</v>
      </c>
      <c r="BD8" s="303"/>
      <c r="BE8" s="134" t="s">
        <v>161</v>
      </c>
      <c r="BF8" s="135" t="s">
        <v>162</v>
      </c>
      <c r="BG8" s="135" t="s">
        <v>34</v>
      </c>
      <c r="BH8" s="139" t="s">
        <v>29</v>
      </c>
      <c r="BI8" s="72" t="s">
        <v>35</v>
      </c>
      <c r="BJ8" s="73" t="s">
        <v>36</v>
      </c>
      <c r="BK8" s="73" t="s">
        <v>37</v>
      </c>
      <c r="BL8" s="290"/>
      <c r="BM8" s="290"/>
      <c r="BN8" s="288"/>
      <c r="BO8" s="288"/>
      <c r="BP8" s="130" t="s">
        <v>179</v>
      </c>
      <c r="BQ8" s="130" t="s">
        <v>34</v>
      </c>
      <c r="BR8" s="130" t="s">
        <v>179</v>
      </c>
      <c r="BS8" s="130" t="s">
        <v>34</v>
      </c>
      <c r="BT8" s="130" t="s">
        <v>179</v>
      </c>
      <c r="BU8" s="130" t="s">
        <v>34</v>
      </c>
      <c r="BV8" s="130" t="s">
        <v>179</v>
      </c>
      <c r="BW8" s="130" t="s">
        <v>34</v>
      </c>
      <c r="BX8" s="130" t="s">
        <v>179</v>
      </c>
      <c r="BY8" s="130" t="s">
        <v>34</v>
      </c>
      <c r="BZ8" s="130" t="s">
        <v>179</v>
      </c>
      <c r="CA8" s="130" t="s">
        <v>34</v>
      </c>
    </row>
    <row r="9" spans="1:79" s="45" customFormat="1" ht="27" customHeight="1">
      <c r="A9" s="46" t="s">
        <v>38</v>
      </c>
      <c r="B9" s="121" t="s">
        <v>39</v>
      </c>
      <c r="C9" s="46" t="s">
        <v>40</v>
      </c>
      <c r="D9" s="46" t="s">
        <v>41</v>
      </c>
      <c r="E9" s="46" t="s">
        <v>42</v>
      </c>
      <c r="F9" s="46" t="s">
        <v>43</v>
      </c>
      <c r="G9" s="46" t="s">
        <v>44</v>
      </c>
      <c r="H9" s="46" t="s">
        <v>45</v>
      </c>
      <c r="I9" s="46" t="s">
        <v>46</v>
      </c>
      <c r="J9" s="46" t="s">
        <v>47</v>
      </c>
      <c r="K9" s="46" t="s">
        <v>156</v>
      </c>
      <c r="L9" s="295"/>
      <c r="M9" s="319"/>
      <c r="N9" s="295"/>
      <c r="O9" s="325"/>
      <c r="P9" s="288"/>
      <c r="Q9" s="319"/>
      <c r="R9" s="288"/>
      <c r="S9" s="292"/>
      <c r="T9" s="288"/>
      <c r="U9" s="292"/>
      <c r="V9" s="288"/>
      <c r="W9" s="292"/>
      <c r="X9" s="288"/>
      <c r="Y9" s="292"/>
      <c r="Z9" s="288"/>
      <c r="AA9" s="292"/>
      <c r="AB9" s="288"/>
      <c r="AC9" s="292"/>
      <c r="AD9" s="288"/>
      <c r="AE9" s="289"/>
      <c r="AF9" s="288"/>
      <c r="AG9" s="289"/>
      <c r="AH9" s="288"/>
      <c r="AI9" s="289"/>
      <c r="AJ9" s="288"/>
      <c r="AK9" s="289"/>
      <c r="AL9" s="288"/>
      <c r="AM9" s="289"/>
      <c r="AN9" s="288"/>
      <c r="AO9" s="289"/>
      <c r="AP9" s="302"/>
      <c r="AQ9" s="302"/>
      <c r="AR9" s="46" t="s">
        <v>48</v>
      </c>
      <c r="AS9" s="46" t="s">
        <v>49</v>
      </c>
      <c r="AT9" s="46" t="s">
        <v>50</v>
      </c>
      <c r="AU9" s="142" t="s">
        <v>51</v>
      </c>
      <c r="AV9" s="47" t="s">
        <v>52</v>
      </c>
      <c r="AW9" s="47" t="s">
        <v>53</v>
      </c>
      <c r="AX9" s="47" t="s">
        <v>54</v>
      </c>
      <c r="AY9" s="142" t="s">
        <v>55</v>
      </c>
      <c r="AZ9" s="47" t="s">
        <v>56</v>
      </c>
      <c r="BA9" s="47" t="s">
        <v>57</v>
      </c>
      <c r="BB9" s="47" t="s">
        <v>148</v>
      </c>
      <c r="BC9" s="142" t="s">
        <v>149</v>
      </c>
      <c r="BD9" s="148" t="s">
        <v>58</v>
      </c>
      <c r="BE9" s="136" t="s">
        <v>59</v>
      </c>
      <c r="BF9" s="136" t="s">
        <v>150</v>
      </c>
      <c r="BG9" s="136" t="s">
        <v>151</v>
      </c>
      <c r="BH9" s="140" t="s">
        <v>152</v>
      </c>
      <c r="BI9" s="46" t="s">
        <v>158</v>
      </c>
      <c r="BJ9" s="46" t="s">
        <v>163</v>
      </c>
      <c r="BK9" s="46" t="s">
        <v>164</v>
      </c>
      <c r="BL9" s="46" t="s">
        <v>165</v>
      </c>
      <c r="BM9" s="46" t="s">
        <v>174</v>
      </c>
      <c r="BN9" s="46" t="s">
        <v>175</v>
      </c>
      <c r="BO9" s="46" t="s">
        <v>176</v>
      </c>
      <c r="BP9" s="46" t="s">
        <v>177</v>
      </c>
      <c r="BQ9" s="46" t="s">
        <v>178</v>
      </c>
      <c r="BR9" s="46" t="s">
        <v>180</v>
      </c>
      <c r="BS9" s="46" t="s">
        <v>181</v>
      </c>
      <c r="BT9" s="46" t="s">
        <v>182</v>
      </c>
      <c r="BU9" s="46" t="s">
        <v>183</v>
      </c>
      <c r="BV9" s="46" t="s">
        <v>184</v>
      </c>
      <c r="BW9" s="46" t="s">
        <v>185</v>
      </c>
      <c r="BX9" s="46" t="s">
        <v>186</v>
      </c>
      <c r="BY9" s="46" t="s">
        <v>187</v>
      </c>
      <c r="BZ9" s="46" t="s">
        <v>290</v>
      </c>
      <c r="CA9" s="46" t="s">
        <v>291</v>
      </c>
    </row>
    <row r="10" spans="1:79" s="37" customFormat="1">
      <c r="A10" s="11">
        <v>1</v>
      </c>
      <c r="B10" s="122">
        <v>10012029</v>
      </c>
      <c r="C10" s="49" t="s">
        <v>307</v>
      </c>
      <c r="D10" s="17" t="s">
        <v>308</v>
      </c>
      <c r="E10" s="17" t="s">
        <v>308</v>
      </c>
      <c r="F10" s="17" t="s">
        <v>309</v>
      </c>
      <c r="G10" s="17" t="s">
        <v>310</v>
      </c>
      <c r="H10" s="17" t="s">
        <v>311</v>
      </c>
      <c r="I10" s="15">
        <v>15</v>
      </c>
      <c r="J10" s="15" t="s">
        <v>312</v>
      </c>
      <c r="K10" s="15" t="s">
        <v>912</v>
      </c>
      <c r="L10" s="40"/>
      <c r="M10" s="2"/>
      <c r="N10" s="40"/>
      <c r="O10" s="2"/>
      <c r="P10" s="40"/>
      <c r="Q10" s="2"/>
      <c r="R10" s="40"/>
      <c r="S10" s="3"/>
      <c r="T10" s="40"/>
      <c r="U10" s="3"/>
      <c r="V10" s="40"/>
      <c r="W10" s="3"/>
      <c r="X10" s="40"/>
      <c r="Y10" s="3"/>
      <c r="Z10" s="40"/>
      <c r="AA10" s="3"/>
      <c r="AB10" s="40"/>
      <c r="AC10" s="3"/>
      <c r="AD10" s="41"/>
      <c r="AE10" s="4"/>
      <c r="AF10" s="41"/>
      <c r="AG10" s="4"/>
      <c r="AH10" s="41"/>
      <c r="AI10" s="4"/>
      <c r="AJ10" s="41"/>
      <c r="AK10" s="4"/>
      <c r="AL10" s="41"/>
      <c r="AM10" s="4"/>
      <c r="AN10" s="41"/>
      <c r="AO10" s="4"/>
      <c r="AP10" s="147">
        <f>L10+N10+P10+R10+T10+V10+X10+Z10+AB10+AD10+AF10+AH10+AJ10+AL10+AN10</f>
        <v>0</v>
      </c>
      <c r="AQ10" s="147">
        <f>M10+O10+Q10+S10+U10+W10+Y10+AA10+AC10+AE10+AG10+AI10+AK10+AM10+AO10</f>
        <v>0</v>
      </c>
      <c r="AR10" s="11"/>
      <c r="AS10" s="11"/>
      <c r="AT10" s="11"/>
      <c r="AU10" s="144">
        <f>SUM(AR10:AT10)</f>
        <v>0</v>
      </c>
      <c r="AV10" s="42"/>
      <c r="AW10" s="42"/>
      <c r="AX10" s="43"/>
      <c r="AY10" s="144">
        <f t="shared" ref="AY10" si="4">SUM(AV10:AX10)</f>
        <v>0</v>
      </c>
      <c r="AZ10" s="44"/>
      <c r="BA10" s="44"/>
      <c r="BB10" s="44"/>
      <c r="BC10" s="144">
        <f>AU10-AY10</f>
        <v>0</v>
      </c>
      <c r="BD10" s="150" t="e">
        <f>BC10*100/AY10</f>
        <v>#DIV/0!</v>
      </c>
      <c r="BE10" s="137"/>
      <c r="BF10" s="137"/>
      <c r="BG10" s="137"/>
      <c r="BH10" s="144">
        <f>SUM(BE10:BG10)</f>
        <v>0</v>
      </c>
      <c r="BI10" s="24">
        <f>AU10-BH10</f>
        <v>0</v>
      </c>
      <c r="BJ10" s="57">
        <f>SUM(BI10-AY10)</f>
        <v>0</v>
      </c>
      <c r="BK10" s="48" t="e">
        <f>+BJ10*100/AY10</f>
        <v>#DIV/0!</v>
      </c>
      <c r="BL10" s="108"/>
      <c r="BM10" s="108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</row>
    <row r="11" spans="1:79" s="37" customFormat="1">
      <c r="A11" s="15">
        <v>2</v>
      </c>
      <c r="B11" s="122">
        <v>12012011</v>
      </c>
      <c r="C11" s="49" t="s">
        <v>313</v>
      </c>
      <c r="D11" s="17" t="s">
        <v>314</v>
      </c>
      <c r="E11" s="17" t="s">
        <v>314</v>
      </c>
      <c r="F11" s="17" t="s">
        <v>315</v>
      </c>
      <c r="G11" s="17" t="s">
        <v>310</v>
      </c>
      <c r="H11" s="17" t="s">
        <v>311</v>
      </c>
      <c r="I11" s="15">
        <v>20</v>
      </c>
      <c r="J11" s="15" t="s">
        <v>316</v>
      </c>
      <c r="K11" s="15" t="s">
        <v>912</v>
      </c>
      <c r="L11" s="50"/>
      <c r="M11" s="51"/>
      <c r="N11" s="50"/>
      <c r="O11" s="51"/>
      <c r="P11" s="50"/>
      <c r="Q11" s="51"/>
      <c r="R11" s="50"/>
      <c r="S11" s="52"/>
      <c r="T11" s="50"/>
      <c r="U11" s="52"/>
      <c r="V11" s="50"/>
      <c r="W11" s="52"/>
      <c r="X11" s="50"/>
      <c r="Y11" s="52"/>
      <c r="Z11" s="50"/>
      <c r="AA11" s="52"/>
      <c r="AB11" s="50"/>
      <c r="AC11" s="52"/>
      <c r="AD11" s="53"/>
      <c r="AE11" s="54"/>
      <c r="AF11" s="53"/>
      <c r="AG11" s="54"/>
      <c r="AH11" s="53"/>
      <c r="AI11" s="54"/>
      <c r="AJ11" s="53"/>
      <c r="AK11" s="54"/>
      <c r="AL11" s="53"/>
      <c r="AM11" s="54"/>
      <c r="AN11" s="53"/>
      <c r="AO11" s="54"/>
      <c r="AP11" s="147">
        <f>L11+N11+P11+R11+T11+V11+X11+Z11+AB11+AD11+AF11+AH11+AJ11+AL11+AN11</f>
        <v>0</v>
      </c>
      <c r="AQ11" s="147">
        <f>M11+O11+Q11+S11+U11+W11+Y11+AA11+AC11+AE11+AG11+AI11+AK11+AM11+AO11</f>
        <v>0</v>
      </c>
      <c r="AR11" s="15"/>
      <c r="AS11" s="15"/>
      <c r="AT11" s="15"/>
      <c r="AU11" s="144">
        <f t="shared" ref="AU11:AU74" si="5">SUM(AR11:AT11)</f>
        <v>0</v>
      </c>
      <c r="AV11" s="55"/>
      <c r="AW11" s="55"/>
      <c r="AX11" s="43"/>
      <c r="AY11" s="144">
        <f>SUM(AV11:AX11)</f>
        <v>0</v>
      </c>
      <c r="AZ11" s="56"/>
      <c r="BA11" s="56"/>
      <c r="BB11" s="56"/>
      <c r="BC11" s="144">
        <f t="shared" ref="BC11:BC13" si="6">AU11-AY11</f>
        <v>0</v>
      </c>
      <c r="BD11" s="150" t="e">
        <f t="shared" ref="BD11:BD13" si="7">BC11*100/AY11</f>
        <v>#DIV/0!</v>
      </c>
      <c r="BE11" s="137"/>
      <c r="BF11" s="137"/>
      <c r="BG11" s="137"/>
      <c r="BH11" s="144">
        <f t="shared" ref="BH11:BH74" si="8">SUM(BE11:BG11)</f>
        <v>0</v>
      </c>
      <c r="BI11" s="24">
        <f>AU11-BH11</f>
        <v>0</v>
      </c>
      <c r="BJ11" s="57">
        <f t="shared" ref="BJ11:BJ74" si="9">SUM(BI11-AY11)</f>
        <v>0</v>
      </c>
      <c r="BK11" s="48" t="e">
        <f t="shared" ref="BK11:BK74" si="10">+BJ11*100/AY11</f>
        <v>#DIV/0!</v>
      </c>
      <c r="BL11" s="109"/>
      <c r="BM11" s="109"/>
      <c r="BN11" s="15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37" customFormat="1">
      <c r="A12" s="15">
        <v>3</v>
      </c>
      <c r="B12" s="122">
        <v>82012014</v>
      </c>
      <c r="C12" s="49" t="s">
        <v>317</v>
      </c>
      <c r="D12" s="17" t="s">
        <v>318</v>
      </c>
      <c r="E12" s="17" t="s">
        <v>319</v>
      </c>
      <c r="F12" s="17" t="s">
        <v>320</v>
      </c>
      <c r="G12" s="17" t="s">
        <v>310</v>
      </c>
      <c r="H12" s="17" t="s">
        <v>311</v>
      </c>
      <c r="I12" s="15">
        <v>761</v>
      </c>
      <c r="J12" s="15" t="s">
        <v>321</v>
      </c>
      <c r="K12" s="15" t="s">
        <v>912</v>
      </c>
      <c r="L12" s="50"/>
      <c r="M12" s="51"/>
      <c r="N12" s="50"/>
      <c r="O12" s="51"/>
      <c r="P12" s="50"/>
      <c r="Q12" s="51"/>
      <c r="R12" s="50"/>
      <c r="S12" s="52"/>
      <c r="T12" s="50"/>
      <c r="U12" s="52"/>
      <c r="V12" s="50"/>
      <c r="W12" s="52"/>
      <c r="X12" s="50"/>
      <c r="Y12" s="52"/>
      <c r="Z12" s="50"/>
      <c r="AA12" s="52"/>
      <c r="AB12" s="50"/>
      <c r="AC12" s="52"/>
      <c r="AD12" s="53"/>
      <c r="AE12" s="54"/>
      <c r="AF12" s="53"/>
      <c r="AG12" s="54"/>
      <c r="AH12" s="53"/>
      <c r="AI12" s="54"/>
      <c r="AJ12" s="53"/>
      <c r="AK12" s="54"/>
      <c r="AL12" s="53"/>
      <c r="AM12" s="54"/>
      <c r="AN12" s="53"/>
      <c r="AO12" s="54"/>
      <c r="AP12" s="147">
        <f t="shared" ref="AP12:AP75" si="11">L12+N12+P12+R12+T12+V12+X12+Z12+AB12+AD12+AF12+AH12+AJ12+AL12+AN12</f>
        <v>0</v>
      </c>
      <c r="AQ12" s="147">
        <f t="shared" ref="AQ12:AQ75" si="12">M12+O12+Q12+S12+U12+W12+Y12+AA12+AC12+AE12+AG12+AI12+AK12+AM12+AO12</f>
        <v>0</v>
      </c>
      <c r="AR12" s="15"/>
      <c r="AS12" s="15"/>
      <c r="AT12" s="15"/>
      <c r="AU12" s="144">
        <f t="shared" si="5"/>
        <v>0</v>
      </c>
      <c r="AV12" s="55"/>
      <c r="AW12" s="55"/>
      <c r="AX12" s="43"/>
      <c r="AY12" s="144">
        <f t="shared" ref="AY12:AY75" si="13">SUM(AV12:AX12)</f>
        <v>0</v>
      </c>
      <c r="AZ12" s="56"/>
      <c r="BA12" s="56"/>
      <c r="BB12" s="56"/>
      <c r="BC12" s="144">
        <f t="shared" si="6"/>
        <v>0</v>
      </c>
      <c r="BD12" s="150" t="e">
        <f t="shared" si="7"/>
        <v>#DIV/0!</v>
      </c>
      <c r="BE12" s="137"/>
      <c r="BF12" s="137"/>
      <c r="BG12" s="137"/>
      <c r="BH12" s="144">
        <f t="shared" si="8"/>
        <v>0</v>
      </c>
      <c r="BI12" s="24">
        <f t="shared" ref="BI12:BI75" si="14">AU12-BH12</f>
        <v>0</v>
      </c>
      <c r="BJ12" s="57">
        <f t="shared" si="9"/>
        <v>0</v>
      </c>
      <c r="BK12" s="48" t="e">
        <f t="shared" si="10"/>
        <v>#DIV/0!</v>
      </c>
      <c r="BL12" s="109"/>
      <c r="BM12" s="109"/>
      <c r="BN12" s="15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</row>
    <row r="13" spans="1:79" s="37" customFormat="1">
      <c r="A13" s="15">
        <v>4</v>
      </c>
      <c r="B13" s="122">
        <v>73022018</v>
      </c>
      <c r="C13" s="49" t="s">
        <v>322</v>
      </c>
      <c r="D13" s="17" t="s">
        <v>323</v>
      </c>
      <c r="E13" s="17" t="s">
        <v>324</v>
      </c>
      <c r="F13" s="17" t="s">
        <v>325</v>
      </c>
      <c r="G13" s="17" t="s">
        <v>310</v>
      </c>
      <c r="H13" s="17" t="s">
        <v>311</v>
      </c>
      <c r="I13" s="15">
        <v>38</v>
      </c>
      <c r="J13" s="15" t="s">
        <v>326</v>
      </c>
      <c r="K13" s="15" t="s">
        <v>912</v>
      </c>
      <c r="L13" s="50"/>
      <c r="M13" s="51"/>
      <c r="N13" s="50"/>
      <c r="O13" s="51"/>
      <c r="P13" s="50"/>
      <c r="Q13" s="51"/>
      <c r="R13" s="50"/>
      <c r="S13" s="52"/>
      <c r="T13" s="50"/>
      <c r="U13" s="52"/>
      <c r="V13" s="50"/>
      <c r="W13" s="52"/>
      <c r="X13" s="50"/>
      <c r="Y13" s="52"/>
      <c r="Z13" s="50"/>
      <c r="AA13" s="52"/>
      <c r="AB13" s="50"/>
      <c r="AC13" s="52"/>
      <c r="AD13" s="53"/>
      <c r="AE13" s="54"/>
      <c r="AF13" s="53"/>
      <c r="AG13" s="54"/>
      <c r="AH13" s="53"/>
      <c r="AI13" s="54"/>
      <c r="AJ13" s="53"/>
      <c r="AK13" s="54"/>
      <c r="AL13" s="53"/>
      <c r="AM13" s="54"/>
      <c r="AN13" s="53"/>
      <c r="AO13" s="54"/>
      <c r="AP13" s="147">
        <f t="shared" si="11"/>
        <v>0</v>
      </c>
      <c r="AQ13" s="147">
        <f t="shared" si="12"/>
        <v>0</v>
      </c>
      <c r="AR13" s="15"/>
      <c r="AS13" s="15"/>
      <c r="AT13" s="15"/>
      <c r="AU13" s="144">
        <f t="shared" si="5"/>
        <v>0</v>
      </c>
      <c r="AV13" s="55"/>
      <c r="AW13" s="55"/>
      <c r="AX13" s="43"/>
      <c r="AY13" s="144">
        <f t="shared" si="13"/>
        <v>0</v>
      </c>
      <c r="AZ13" s="56"/>
      <c r="BA13" s="56"/>
      <c r="BB13" s="56"/>
      <c r="BC13" s="144">
        <f t="shared" si="6"/>
        <v>0</v>
      </c>
      <c r="BD13" s="150" t="e">
        <f t="shared" si="7"/>
        <v>#DIV/0!</v>
      </c>
      <c r="BE13" s="137"/>
      <c r="BF13" s="137"/>
      <c r="BG13" s="137"/>
      <c r="BH13" s="144">
        <f t="shared" si="8"/>
        <v>0</v>
      </c>
      <c r="BI13" s="24">
        <f t="shared" si="14"/>
        <v>0</v>
      </c>
      <c r="BJ13" s="57">
        <f t="shared" si="9"/>
        <v>0</v>
      </c>
      <c r="BK13" s="48" t="e">
        <f t="shared" si="10"/>
        <v>#DIV/0!</v>
      </c>
      <c r="BL13" s="109"/>
      <c r="BM13" s="109"/>
      <c r="BN13" s="15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</row>
    <row r="14" spans="1:79" s="37" customFormat="1">
      <c r="A14" s="15">
        <v>5</v>
      </c>
      <c r="B14" s="122">
        <v>96022003</v>
      </c>
      <c r="C14" s="49" t="s">
        <v>327</v>
      </c>
      <c r="D14" s="17" t="s">
        <v>328</v>
      </c>
      <c r="E14" s="17" t="s">
        <v>329</v>
      </c>
      <c r="F14" s="17" t="s">
        <v>330</v>
      </c>
      <c r="G14" s="17" t="s">
        <v>310</v>
      </c>
      <c r="H14" s="17" t="s">
        <v>311</v>
      </c>
      <c r="I14" s="15">
        <v>1250</v>
      </c>
      <c r="J14" s="15" t="s">
        <v>321</v>
      </c>
      <c r="K14" s="15" t="s">
        <v>913</v>
      </c>
      <c r="L14" s="50"/>
      <c r="M14" s="51"/>
      <c r="N14" s="50"/>
      <c r="O14" s="51"/>
      <c r="P14" s="50"/>
      <c r="Q14" s="51"/>
      <c r="R14" s="50"/>
      <c r="S14" s="52"/>
      <c r="T14" s="50"/>
      <c r="U14" s="52"/>
      <c r="V14" s="50"/>
      <c r="W14" s="52"/>
      <c r="X14" s="50"/>
      <c r="Y14" s="52"/>
      <c r="Z14" s="50"/>
      <c r="AA14" s="52"/>
      <c r="AB14" s="50"/>
      <c r="AC14" s="52"/>
      <c r="AD14" s="53"/>
      <c r="AE14" s="54"/>
      <c r="AF14" s="53"/>
      <c r="AG14" s="54"/>
      <c r="AH14" s="53"/>
      <c r="AI14" s="54"/>
      <c r="AJ14" s="53"/>
      <c r="AK14" s="54"/>
      <c r="AL14" s="53"/>
      <c r="AM14" s="54"/>
      <c r="AN14" s="53"/>
      <c r="AO14" s="54"/>
      <c r="AP14" s="147">
        <f t="shared" si="11"/>
        <v>0</v>
      </c>
      <c r="AQ14" s="147">
        <f t="shared" si="12"/>
        <v>0</v>
      </c>
      <c r="AR14" s="15"/>
      <c r="AS14" s="15"/>
      <c r="AT14" s="15"/>
      <c r="AU14" s="144">
        <f t="shared" si="5"/>
        <v>0</v>
      </c>
      <c r="AV14" s="55"/>
      <c r="AW14" s="55"/>
      <c r="AX14" s="43"/>
      <c r="AY14" s="144">
        <f t="shared" si="13"/>
        <v>0</v>
      </c>
      <c r="AZ14" s="56"/>
      <c r="BA14" s="56"/>
      <c r="BB14" s="56"/>
      <c r="BC14" s="144">
        <f t="shared" ref="BC14:BC38" si="15">AU14-AY14</f>
        <v>0</v>
      </c>
      <c r="BD14" s="150" t="e">
        <f t="shared" ref="BD14:BD38" si="16">BC14*100/AY14</f>
        <v>#DIV/0!</v>
      </c>
      <c r="BE14" s="137"/>
      <c r="BF14" s="137"/>
      <c r="BG14" s="137"/>
      <c r="BH14" s="144">
        <f t="shared" si="8"/>
        <v>0</v>
      </c>
      <c r="BI14" s="24">
        <f t="shared" si="14"/>
        <v>0</v>
      </c>
      <c r="BJ14" s="57">
        <f t="shared" si="9"/>
        <v>0</v>
      </c>
      <c r="BK14" s="48" t="e">
        <f t="shared" si="10"/>
        <v>#DIV/0!</v>
      </c>
      <c r="BL14" s="109"/>
      <c r="BM14" s="109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37" customFormat="1">
      <c r="A15" s="15">
        <v>6</v>
      </c>
      <c r="B15" s="122">
        <v>96033001</v>
      </c>
      <c r="C15" s="49" t="s">
        <v>331</v>
      </c>
      <c r="D15" s="17" t="s">
        <v>332</v>
      </c>
      <c r="E15" s="17" t="s">
        <v>333</v>
      </c>
      <c r="F15" s="17" t="s">
        <v>330</v>
      </c>
      <c r="G15" s="17" t="s">
        <v>310</v>
      </c>
      <c r="H15" s="17" t="s">
        <v>311</v>
      </c>
      <c r="I15" s="15">
        <v>1163</v>
      </c>
      <c r="J15" s="15" t="s">
        <v>326</v>
      </c>
      <c r="K15" s="15" t="s">
        <v>913</v>
      </c>
      <c r="L15" s="50"/>
      <c r="M15" s="51"/>
      <c r="N15" s="50"/>
      <c r="O15" s="51"/>
      <c r="P15" s="50"/>
      <c r="Q15" s="51"/>
      <c r="R15" s="50"/>
      <c r="S15" s="52"/>
      <c r="T15" s="50"/>
      <c r="U15" s="52"/>
      <c r="V15" s="50"/>
      <c r="W15" s="52"/>
      <c r="X15" s="50"/>
      <c r="Y15" s="52"/>
      <c r="Z15" s="50"/>
      <c r="AA15" s="52"/>
      <c r="AB15" s="50"/>
      <c r="AC15" s="52"/>
      <c r="AD15" s="53"/>
      <c r="AE15" s="54"/>
      <c r="AF15" s="53"/>
      <c r="AG15" s="54"/>
      <c r="AH15" s="53"/>
      <c r="AI15" s="54"/>
      <c r="AJ15" s="53"/>
      <c r="AK15" s="54"/>
      <c r="AL15" s="53"/>
      <c r="AM15" s="54"/>
      <c r="AN15" s="53"/>
      <c r="AO15" s="54"/>
      <c r="AP15" s="147">
        <f t="shared" si="11"/>
        <v>0</v>
      </c>
      <c r="AQ15" s="147">
        <f t="shared" si="12"/>
        <v>0</v>
      </c>
      <c r="AR15" s="15"/>
      <c r="AS15" s="15"/>
      <c r="AT15" s="15"/>
      <c r="AU15" s="144">
        <f t="shared" si="5"/>
        <v>0</v>
      </c>
      <c r="AV15" s="55"/>
      <c r="AW15" s="55"/>
      <c r="AX15" s="43"/>
      <c r="AY15" s="144">
        <f t="shared" si="13"/>
        <v>0</v>
      </c>
      <c r="AZ15" s="56"/>
      <c r="BA15" s="56"/>
      <c r="BB15" s="56"/>
      <c r="BC15" s="144">
        <f t="shared" si="15"/>
        <v>0</v>
      </c>
      <c r="BD15" s="150" t="e">
        <f t="shared" si="16"/>
        <v>#DIV/0!</v>
      </c>
      <c r="BE15" s="137"/>
      <c r="BF15" s="137"/>
      <c r="BG15" s="137"/>
      <c r="BH15" s="144">
        <f t="shared" si="8"/>
        <v>0</v>
      </c>
      <c r="BI15" s="24">
        <f t="shared" si="14"/>
        <v>0</v>
      </c>
      <c r="BJ15" s="57">
        <f t="shared" si="9"/>
        <v>0</v>
      </c>
      <c r="BK15" s="48" t="e">
        <f t="shared" si="10"/>
        <v>#DIV/0!</v>
      </c>
      <c r="BL15" s="109"/>
      <c r="BM15" s="109"/>
      <c r="BN15" s="15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37" customFormat="1">
      <c r="A16" s="15">
        <v>7</v>
      </c>
      <c r="B16" s="122">
        <v>94013001</v>
      </c>
      <c r="C16" s="49" t="s">
        <v>334</v>
      </c>
      <c r="D16" s="17" t="s">
        <v>335</v>
      </c>
      <c r="E16" s="17" t="s">
        <v>336</v>
      </c>
      <c r="F16" s="17" t="s">
        <v>337</v>
      </c>
      <c r="G16" s="17" t="s">
        <v>310</v>
      </c>
      <c r="H16" s="17" t="s">
        <v>311</v>
      </c>
      <c r="I16" s="15">
        <v>1044</v>
      </c>
      <c r="J16" s="15" t="s">
        <v>326</v>
      </c>
      <c r="K16" s="15" t="s">
        <v>913</v>
      </c>
      <c r="L16" s="50"/>
      <c r="M16" s="51"/>
      <c r="N16" s="50"/>
      <c r="O16" s="51"/>
      <c r="P16" s="50"/>
      <c r="Q16" s="51"/>
      <c r="R16" s="50"/>
      <c r="S16" s="52"/>
      <c r="T16" s="50"/>
      <c r="U16" s="52"/>
      <c r="V16" s="50"/>
      <c r="W16" s="52"/>
      <c r="X16" s="50"/>
      <c r="Y16" s="52"/>
      <c r="Z16" s="50"/>
      <c r="AA16" s="52"/>
      <c r="AB16" s="50"/>
      <c r="AC16" s="52"/>
      <c r="AD16" s="53"/>
      <c r="AE16" s="54"/>
      <c r="AF16" s="53"/>
      <c r="AG16" s="54"/>
      <c r="AH16" s="53"/>
      <c r="AI16" s="54"/>
      <c r="AJ16" s="53"/>
      <c r="AK16" s="54"/>
      <c r="AL16" s="53"/>
      <c r="AM16" s="54"/>
      <c r="AN16" s="53"/>
      <c r="AO16" s="54"/>
      <c r="AP16" s="147">
        <f t="shared" si="11"/>
        <v>0</v>
      </c>
      <c r="AQ16" s="147">
        <f t="shared" si="12"/>
        <v>0</v>
      </c>
      <c r="AR16" s="15"/>
      <c r="AS16" s="15"/>
      <c r="AT16" s="15"/>
      <c r="AU16" s="144">
        <f t="shared" si="5"/>
        <v>0</v>
      </c>
      <c r="AV16" s="55"/>
      <c r="AW16" s="55"/>
      <c r="AX16" s="43"/>
      <c r="AY16" s="144">
        <f t="shared" si="13"/>
        <v>0</v>
      </c>
      <c r="AZ16" s="56"/>
      <c r="BA16" s="56"/>
      <c r="BB16" s="56"/>
      <c r="BC16" s="144">
        <f t="shared" si="15"/>
        <v>0</v>
      </c>
      <c r="BD16" s="150" t="e">
        <f t="shared" si="16"/>
        <v>#DIV/0!</v>
      </c>
      <c r="BE16" s="137"/>
      <c r="BF16" s="137"/>
      <c r="BG16" s="137"/>
      <c r="BH16" s="144">
        <f t="shared" si="8"/>
        <v>0</v>
      </c>
      <c r="BI16" s="24">
        <f t="shared" si="14"/>
        <v>0</v>
      </c>
      <c r="BJ16" s="57">
        <f t="shared" si="9"/>
        <v>0</v>
      </c>
      <c r="BK16" s="48" t="e">
        <f t="shared" si="10"/>
        <v>#DIV/0!</v>
      </c>
      <c r="BL16" s="109"/>
      <c r="BM16" s="109"/>
      <c r="BN16" s="15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37" customFormat="1">
      <c r="A17" s="15">
        <v>8</v>
      </c>
      <c r="B17" s="122">
        <v>95013001</v>
      </c>
      <c r="C17" s="49" t="s">
        <v>338</v>
      </c>
      <c r="D17" s="17" t="s">
        <v>339</v>
      </c>
      <c r="E17" s="17" t="s">
        <v>340</v>
      </c>
      <c r="F17" s="17" t="s">
        <v>341</v>
      </c>
      <c r="G17" s="17" t="s">
        <v>310</v>
      </c>
      <c r="H17" s="17" t="s">
        <v>311</v>
      </c>
      <c r="I17" s="15">
        <v>1081</v>
      </c>
      <c r="J17" s="15" t="s">
        <v>321</v>
      </c>
      <c r="K17" s="15" t="s">
        <v>913</v>
      </c>
      <c r="L17" s="50"/>
      <c r="M17" s="51"/>
      <c r="N17" s="50"/>
      <c r="O17" s="51"/>
      <c r="P17" s="50"/>
      <c r="Q17" s="51"/>
      <c r="R17" s="50"/>
      <c r="S17" s="52"/>
      <c r="T17" s="50"/>
      <c r="U17" s="52"/>
      <c r="V17" s="50"/>
      <c r="W17" s="52"/>
      <c r="X17" s="50"/>
      <c r="Y17" s="52"/>
      <c r="Z17" s="50"/>
      <c r="AA17" s="52"/>
      <c r="AB17" s="50"/>
      <c r="AC17" s="52"/>
      <c r="AD17" s="53"/>
      <c r="AE17" s="54"/>
      <c r="AF17" s="53"/>
      <c r="AG17" s="54"/>
      <c r="AH17" s="53"/>
      <c r="AI17" s="54"/>
      <c r="AJ17" s="53"/>
      <c r="AK17" s="54"/>
      <c r="AL17" s="53"/>
      <c r="AM17" s="54"/>
      <c r="AN17" s="53"/>
      <c r="AO17" s="54"/>
      <c r="AP17" s="147">
        <f t="shared" si="11"/>
        <v>0</v>
      </c>
      <c r="AQ17" s="147">
        <f t="shared" si="12"/>
        <v>0</v>
      </c>
      <c r="AR17" s="15"/>
      <c r="AS17" s="15"/>
      <c r="AT17" s="15"/>
      <c r="AU17" s="144">
        <f t="shared" si="5"/>
        <v>0</v>
      </c>
      <c r="AV17" s="55"/>
      <c r="AW17" s="55"/>
      <c r="AX17" s="43"/>
      <c r="AY17" s="144">
        <f t="shared" si="13"/>
        <v>0</v>
      </c>
      <c r="AZ17" s="56"/>
      <c r="BA17" s="56"/>
      <c r="BB17" s="56"/>
      <c r="BC17" s="144">
        <f t="shared" si="15"/>
        <v>0</v>
      </c>
      <c r="BD17" s="150" t="e">
        <f t="shared" si="16"/>
        <v>#DIV/0!</v>
      </c>
      <c r="BE17" s="137"/>
      <c r="BF17" s="137"/>
      <c r="BG17" s="137"/>
      <c r="BH17" s="144">
        <f t="shared" si="8"/>
        <v>0</v>
      </c>
      <c r="BI17" s="24">
        <f t="shared" si="14"/>
        <v>0</v>
      </c>
      <c r="BJ17" s="57">
        <f t="shared" si="9"/>
        <v>0</v>
      </c>
      <c r="BK17" s="48" t="e">
        <f t="shared" si="10"/>
        <v>#DIV/0!</v>
      </c>
      <c r="BL17" s="109"/>
      <c r="BM17" s="109"/>
      <c r="BN17" s="15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</row>
    <row r="18" spans="1:79" s="37" customFormat="1">
      <c r="A18" s="15">
        <v>9</v>
      </c>
      <c r="B18" s="122">
        <v>91013001</v>
      </c>
      <c r="C18" s="49" t="s">
        <v>342</v>
      </c>
      <c r="D18" s="17" t="s">
        <v>343</v>
      </c>
      <c r="E18" s="17" t="s">
        <v>344</v>
      </c>
      <c r="F18" s="17" t="s">
        <v>345</v>
      </c>
      <c r="G18" s="17" t="s">
        <v>310</v>
      </c>
      <c r="H18" s="17" t="s">
        <v>311</v>
      </c>
      <c r="I18" s="15">
        <v>973</v>
      </c>
      <c r="J18" s="15" t="s">
        <v>321</v>
      </c>
      <c r="K18" s="15" t="s">
        <v>913</v>
      </c>
      <c r="L18" s="50"/>
      <c r="M18" s="51"/>
      <c r="N18" s="50"/>
      <c r="O18" s="51"/>
      <c r="P18" s="50"/>
      <c r="Q18" s="51"/>
      <c r="R18" s="50"/>
      <c r="S18" s="52"/>
      <c r="T18" s="50"/>
      <c r="U18" s="52"/>
      <c r="V18" s="50"/>
      <c r="W18" s="52"/>
      <c r="X18" s="50"/>
      <c r="Y18" s="52"/>
      <c r="Z18" s="50"/>
      <c r="AA18" s="52"/>
      <c r="AB18" s="50"/>
      <c r="AC18" s="52"/>
      <c r="AD18" s="53"/>
      <c r="AE18" s="54"/>
      <c r="AF18" s="53"/>
      <c r="AG18" s="54"/>
      <c r="AH18" s="53"/>
      <c r="AI18" s="54"/>
      <c r="AJ18" s="53"/>
      <c r="AK18" s="54"/>
      <c r="AL18" s="53"/>
      <c r="AM18" s="54"/>
      <c r="AN18" s="53"/>
      <c r="AO18" s="54"/>
      <c r="AP18" s="147">
        <f t="shared" si="11"/>
        <v>0</v>
      </c>
      <c r="AQ18" s="147">
        <f t="shared" si="12"/>
        <v>0</v>
      </c>
      <c r="AR18" s="15"/>
      <c r="AS18" s="15"/>
      <c r="AT18" s="15"/>
      <c r="AU18" s="144">
        <f t="shared" si="5"/>
        <v>0</v>
      </c>
      <c r="AV18" s="55"/>
      <c r="AW18" s="55"/>
      <c r="AX18" s="43"/>
      <c r="AY18" s="144">
        <f t="shared" si="13"/>
        <v>0</v>
      </c>
      <c r="AZ18" s="56"/>
      <c r="BA18" s="56"/>
      <c r="BB18" s="56"/>
      <c r="BC18" s="144">
        <f t="shared" si="15"/>
        <v>0</v>
      </c>
      <c r="BD18" s="150" t="e">
        <f t="shared" si="16"/>
        <v>#DIV/0!</v>
      </c>
      <c r="BE18" s="137"/>
      <c r="BF18" s="137"/>
      <c r="BG18" s="137"/>
      <c r="BH18" s="144">
        <f t="shared" si="8"/>
        <v>0</v>
      </c>
      <c r="BI18" s="24">
        <f t="shared" si="14"/>
        <v>0</v>
      </c>
      <c r="BJ18" s="57">
        <f t="shared" si="9"/>
        <v>0</v>
      </c>
      <c r="BK18" s="48" t="e">
        <f t="shared" si="10"/>
        <v>#DIV/0!</v>
      </c>
      <c r="BL18" s="109"/>
      <c r="BM18" s="109"/>
      <c r="BN18" s="15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37" customFormat="1">
      <c r="A19" s="15">
        <v>10</v>
      </c>
      <c r="B19" s="122">
        <v>90030197</v>
      </c>
      <c r="C19" s="49" t="s">
        <v>346</v>
      </c>
      <c r="D19" s="17" t="s">
        <v>347</v>
      </c>
      <c r="E19" s="17" t="s">
        <v>348</v>
      </c>
      <c r="F19" s="17" t="s">
        <v>349</v>
      </c>
      <c r="G19" s="17" t="s">
        <v>310</v>
      </c>
      <c r="H19" s="17" t="s">
        <v>311</v>
      </c>
      <c r="I19" s="15">
        <v>996</v>
      </c>
      <c r="J19" s="15" t="s">
        <v>321</v>
      </c>
      <c r="K19" s="15" t="s">
        <v>913</v>
      </c>
      <c r="L19" s="50"/>
      <c r="M19" s="51"/>
      <c r="N19" s="50"/>
      <c r="O19" s="51"/>
      <c r="P19" s="50"/>
      <c r="Q19" s="51"/>
      <c r="R19" s="50"/>
      <c r="S19" s="52"/>
      <c r="T19" s="50"/>
      <c r="U19" s="52"/>
      <c r="V19" s="50"/>
      <c r="W19" s="52"/>
      <c r="X19" s="50"/>
      <c r="Y19" s="52"/>
      <c r="Z19" s="50"/>
      <c r="AA19" s="52"/>
      <c r="AB19" s="50"/>
      <c r="AC19" s="52"/>
      <c r="AD19" s="53"/>
      <c r="AE19" s="54"/>
      <c r="AF19" s="53"/>
      <c r="AG19" s="54"/>
      <c r="AH19" s="53"/>
      <c r="AI19" s="54"/>
      <c r="AJ19" s="53"/>
      <c r="AK19" s="54"/>
      <c r="AL19" s="53"/>
      <c r="AM19" s="54"/>
      <c r="AN19" s="53"/>
      <c r="AO19" s="54"/>
      <c r="AP19" s="147">
        <f t="shared" si="11"/>
        <v>0</v>
      </c>
      <c r="AQ19" s="147">
        <f t="shared" si="12"/>
        <v>0</v>
      </c>
      <c r="AR19" s="15"/>
      <c r="AS19" s="15"/>
      <c r="AT19" s="15"/>
      <c r="AU19" s="144">
        <f t="shared" si="5"/>
        <v>0</v>
      </c>
      <c r="AV19" s="55"/>
      <c r="AW19" s="55"/>
      <c r="AX19" s="43"/>
      <c r="AY19" s="144">
        <f t="shared" si="13"/>
        <v>0</v>
      </c>
      <c r="AZ19" s="56"/>
      <c r="BA19" s="56"/>
      <c r="BB19" s="56"/>
      <c r="BC19" s="144">
        <f t="shared" si="15"/>
        <v>0</v>
      </c>
      <c r="BD19" s="150" t="e">
        <f t="shared" si="16"/>
        <v>#DIV/0!</v>
      </c>
      <c r="BE19" s="137"/>
      <c r="BF19" s="137"/>
      <c r="BG19" s="137"/>
      <c r="BH19" s="144">
        <f t="shared" si="8"/>
        <v>0</v>
      </c>
      <c r="BI19" s="24">
        <f t="shared" si="14"/>
        <v>0</v>
      </c>
      <c r="BJ19" s="57">
        <f t="shared" si="9"/>
        <v>0</v>
      </c>
      <c r="BK19" s="48" t="e">
        <f t="shared" si="10"/>
        <v>#DIV/0!</v>
      </c>
      <c r="BL19" s="109"/>
      <c r="BM19" s="109"/>
      <c r="BN19" s="15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s="37" customFormat="1">
      <c r="A20" s="15">
        <v>11</v>
      </c>
      <c r="B20" s="122">
        <v>93012007</v>
      </c>
      <c r="C20" s="49" t="s">
        <v>350</v>
      </c>
      <c r="D20" s="17" t="s">
        <v>351</v>
      </c>
      <c r="E20" s="17" t="s">
        <v>352</v>
      </c>
      <c r="F20" s="17" t="s">
        <v>353</v>
      </c>
      <c r="G20" s="17" t="s">
        <v>310</v>
      </c>
      <c r="H20" s="17" t="s">
        <v>311</v>
      </c>
      <c r="I20" s="15">
        <v>858</v>
      </c>
      <c r="J20" s="15" t="s">
        <v>321</v>
      </c>
      <c r="K20" s="15" t="s">
        <v>912</v>
      </c>
      <c r="L20" s="50"/>
      <c r="M20" s="51"/>
      <c r="N20" s="50"/>
      <c r="O20" s="51"/>
      <c r="P20" s="50"/>
      <c r="Q20" s="51"/>
      <c r="R20" s="50"/>
      <c r="S20" s="52"/>
      <c r="T20" s="50"/>
      <c r="U20" s="52"/>
      <c r="V20" s="50"/>
      <c r="W20" s="52"/>
      <c r="X20" s="50"/>
      <c r="Y20" s="52"/>
      <c r="Z20" s="50"/>
      <c r="AA20" s="52"/>
      <c r="AB20" s="50"/>
      <c r="AC20" s="52"/>
      <c r="AD20" s="53"/>
      <c r="AE20" s="54"/>
      <c r="AF20" s="53"/>
      <c r="AG20" s="54"/>
      <c r="AH20" s="53"/>
      <c r="AI20" s="54"/>
      <c r="AJ20" s="53"/>
      <c r="AK20" s="54"/>
      <c r="AL20" s="53"/>
      <c r="AM20" s="54"/>
      <c r="AN20" s="53"/>
      <c r="AO20" s="54"/>
      <c r="AP20" s="147">
        <f t="shared" si="11"/>
        <v>0</v>
      </c>
      <c r="AQ20" s="147">
        <f t="shared" si="12"/>
        <v>0</v>
      </c>
      <c r="AR20" s="15"/>
      <c r="AS20" s="15"/>
      <c r="AT20" s="15"/>
      <c r="AU20" s="144">
        <f t="shared" si="5"/>
        <v>0</v>
      </c>
      <c r="AV20" s="55"/>
      <c r="AW20" s="55"/>
      <c r="AX20" s="43"/>
      <c r="AY20" s="144">
        <f t="shared" si="13"/>
        <v>0</v>
      </c>
      <c r="AZ20" s="56"/>
      <c r="BA20" s="56"/>
      <c r="BB20" s="56"/>
      <c r="BC20" s="144">
        <f t="shared" si="15"/>
        <v>0</v>
      </c>
      <c r="BD20" s="150" t="e">
        <f t="shared" si="16"/>
        <v>#DIV/0!</v>
      </c>
      <c r="BE20" s="137"/>
      <c r="BF20" s="137"/>
      <c r="BG20" s="137"/>
      <c r="BH20" s="144">
        <f t="shared" si="8"/>
        <v>0</v>
      </c>
      <c r="BI20" s="24">
        <f t="shared" si="14"/>
        <v>0</v>
      </c>
      <c r="BJ20" s="57">
        <f t="shared" si="9"/>
        <v>0</v>
      </c>
      <c r="BK20" s="48" t="e">
        <f t="shared" si="10"/>
        <v>#DIV/0!</v>
      </c>
      <c r="BL20" s="109"/>
      <c r="BM20" s="109"/>
      <c r="BN20" s="15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s="37" customFormat="1">
      <c r="A21" s="15">
        <v>12</v>
      </c>
      <c r="B21" s="122">
        <v>84012009</v>
      </c>
      <c r="C21" s="49" t="s">
        <v>354</v>
      </c>
      <c r="D21" s="17" t="s">
        <v>355</v>
      </c>
      <c r="E21" s="17" t="s">
        <v>356</v>
      </c>
      <c r="F21" s="17" t="s">
        <v>357</v>
      </c>
      <c r="G21" s="17" t="s">
        <v>310</v>
      </c>
      <c r="H21" s="17" t="s">
        <v>311</v>
      </c>
      <c r="I21" s="15">
        <v>655</v>
      </c>
      <c r="J21" s="15" t="s">
        <v>316</v>
      </c>
      <c r="K21" s="15" t="s">
        <v>912</v>
      </c>
      <c r="L21" s="50"/>
      <c r="M21" s="51"/>
      <c r="N21" s="50"/>
      <c r="O21" s="51"/>
      <c r="P21" s="50"/>
      <c r="Q21" s="51"/>
      <c r="R21" s="50"/>
      <c r="S21" s="52"/>
      <c r="T21" s="50"/>
      <c r="U21" s="52"/>
      <c r="V21" s="50"/>
      <c r="W21" s="52"/>
      <c r="X21" s="50"/>
      <c r="Y21" s="52"/>
      <c r="Z21" s="50"/>
      <c r="AA21" s="52"/>
      <c r="AB21" s="50"/>
      <c r="AC21" s="52"/>
      <c r="AD21" s="53"/>
      <c r="AE21" s="54"/>
      <c r="AF21" s="53"/>
      <c r="AG21" s="54"/>
      <c r="AH21" s="53"/>
      <c r="AI21" s="54"/>
      <c r="AJ21" s="53"/>
      <c r="AK21" s="54"/>
      <c r="AL21" s="53"/>
      <c r="AM21" s="54"/>
      <c r="AN21" s="53"/>
      <c r="AO21" s="54"/>
      <c r="AP21" s="147">
        <f t="shared" si="11"/>
        <v>0</v>
      </c>
      <c r="AQ21" s="147">
        <f t="shared" si="12"/>
        <v>0</v>
      </c>
      <c r="AR21" s="15"/>
      <c r="AS21" s="15"/>
      <c r="AT21" s="15"/>
      <c r="AU21" s="144">
        <f t="shared" si="5"/>
        <v>0</v>
      </c>
      <c r="AV21" s="55"/>
      <c r="AW21" s="55"/>
      <c r="AX21" s="43"/>
      <c r="AY21" s="144">
        <f t="shared" si="13"/>
        <v>0</v>
      </c>
      <c r="AZ21" s="56"/>
      <c r="BA21" s="56"/>
      <c r="BB21" s="56"/>
      <c r="BC21" s="144">
        <f t="shared" si="15"/>
        <v>0</v>
      </c>
      <c r="BD21" s="150" t="e">
        <f t="shared" si="16"/>
        <v>#DIV/0!</v>
      </c>
      <c r="BE21" s="137"/>
      <c r="BF21" s="137"/>
      <c r="BG21" s="137"/>
      <c r="BH21" s="144">
        <f t="shared" si="8"/>
        <v>0</v>
      </c>
      <c r="BI21" s="24">
        <f t="shared" si="14"/>
        <v>0</v>
      </c>
      <c r="BJ21" s="57">
        <f t="shared" si="9"/>
        <v>0</v>
      </c>
      <c r="BK21" s="48" t="e">
        <f t="shared" si="10"/>
        <v>#DIV/0!</v>
      </c>
      <c r="BL21" s="109"/>
      <c r="BM21" s="109"/>
      <c r="BN21" s="15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</row>
    <row r="22" spans="1:79" s="37" customFormat="1">
      <c r="A22" s="15">
        <v>13</v>
      </c>
      <c r="B22" s="122">
        <v>80022011</v>
      </c>
      <c r="C22" s="49" t="s">
        <v>358</v>
      </c>
      <c r="D22" s="17" t="s">
        <v>359</v>
      </c>
      <c r="E22" s="17" t="s">
        <v>360</v>
      </c>
      <c r="F22" s="17" t="s">
        <v>361</v>
      </c>
      <c r="G22" s="17" t="s">
        <v>310</v>
      </c>
      <c r="H22" s="17" t="s">
        <v>311</v>
      </c>
      <c r="I22" s="15">
        <v>757</v>
      </c>
      <c r="J22" s="15" t="s">
        <v>326</v>
      </c>
      <c r="K22" s="15" t="s">
        <v>914</v>
      </c>
      <c r="L22" s="50"/>
      <c r="M22" s="51"/>
      <c r="N22" s="50"/>
      <c r="O22" s="51"/>
      <c r="P22" s="50"/>
      <c r="Q22" s="51"/>
      <c r="R22" s="50"/>
      <c r="S22" s="52"/>
      <c r="T22" s="50"/>
      <c r="U22" s="52"/>
      <c r="V22" s="50"/>
      <c r="W22" s="52"/>
      <c r="X22" s="50"/>
      <c r="Y22" s="52"/>
      <c r="Z22" s="50"/>
      <c r="AA22" s="52"/>
      <c r="AB22" s="50"/>
      <c r="AC22" s="52"/>
      <c r="AD22" s="53"/>
      <c r="AE22" s="54"/>
      <c r="AF22" s="53"/>
      <c r="AG22" s="54"/>
      <c r="AH22" s="53"/>
      <c r="AI22" s="54"/>
      <c r="AJ22" s="53"/>
      <c r="AK22" s="54"/>
      <c r="AL22" s="53"/>
      <c r="AM22" s="54"/>
      <c r="AN22" s="53"/>
      <c r="AO22" s="54"/>
      <c r="AP22" s="147">
        <f t="shared" si="11"/>
        <v>0</v>
      </c>
      <c r="AQ22" s="147">
        <f t="shared" si="12"/>
        <v>0</v>
      </c>
      <c r="AR22" s="15"/>
      <c r="AS22" s="15"/>
      <c r="AT22" s="15"/>
      <c r="AU22" s="144">
        <f t="shared" si="5"/>
        <v>0</v>
      </c>
      <c r="AV22" s="55"/>
      <c r="AW22" s="55"/>
      <c r="AX22" s="43"/>
      <c r="AY22" s="144">
        <f t="shared" si="13"/>
        <v>0</v>
      </c>
      <c r="AZ22" s="56"/>
      <c r="BA22" s="56"/>
      <c r="BB22" s="56"/>
      <c r="BC22" s="144">
        <f t="shared" si="15"/>
        <v>0</v>
      </c>
      <c r="BD22" s="150" t="e">
        <f t="shared" si="16"/>
        <v>#DIV/0!</v>
      </c>
      <c r="BE22" s="137"/>
      <c r="BF22" s="137"/>
      <c r="BG22" s="137"/>
      <c r="BH22" s="144">
        <f t="shared" si="8"/>
        <v>0</v>
      </c>
      <c r="BI22" s="24">
        <f t="shared" si="14"/>
        <v>0</v>
      </c>
      <c r="BJ22" s="57">
        <f t="shared" si="9"/>
        <v>0</v>
      </c>
      <c r="BK22" s="48" t="e">
        <f t="shared" si="10"/>
        <v>#DIV/0!</v>
      </c>
      <c r="BL22" s="109"/>
      <c r="BM22" s="109"/>
      <c r="BN22" s="15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</row>
    <row r="23" spans="1:79" s="37" customFormat="1">
      <c r="A23" s="15">
        <v>14</v>
      </c>
      <c r="B23" s="122">
        <v>86012009</v>
      </c>
      <c r="C23" s="49" t="s">
        <v>362</v>
      </c>
      <c r="D23" s="17" t="s">
        <v>363</v>
      </c>
      <c r="E23" s="17" t="s">
        <v>364</v>
      </c>
      <c r="F23" s="17" t="s">
        <v>365</v>
      </c>
      <c r="G23" s="17" t="s">
        <v>310</v>
      </c>
      <c r="H23" s="17" t="s">
        <v>311</v>
      </c>
      <c r="I23" s="15">
        <v>425</v>
      </c>
      <c r="J23" s="15" t="s">
        <v>321</v>
      </c>
      <c r="K23" s="15" t="s">
        <v>914</v>
      </c>
      <c r="L23" s="50"/>
      <c r="M23" s="51"/>
      <c r="N23" s="50"/>
      <c r="O23" s="51"/>
      <c r="P23" s="50"/>
      <c r="Q23" s="51"/>
      <c r="R23" s="50"/>
      <c r="S23" s="52"/>
      <c r="T23" s="50"/>
      <c r="U23" s="52"/>
      <c r="V23" s="50"/>
      <c r="W23" s="52"/>
      <c r="X23" s="50"/>
      <c r="Y23" s="52"/>
      <c r="Z23" s="50"/>
      <c r="AA23" s="52"/>
      <c r="AB23" s="50"/>
      <c r="AC23" s="52"/>
      <c r="AD23" s="53"/>
      <c r="AE23" s="54"/>
      <c r="AF23" s="53"/>
      <c r="AG23" s="54"/>
      <c r="AH23" s="53"/>
      <c r="AI23" s="54"/>
      <c r="AJ23" s="53"/>
      <c r="AK23" s="54"/>
      <c r="AL23" s="53"/>
      <c r="AM23" s="54"/>
      <c r="AN23" s="53"/>
      <c r="AO23" s="54"/>
      <c r="AP23" s="147">
        <f t="shared" si="11"/>
        <v>0</v>
      </c>
      <c r="AQ23" s="147">
        <f t="shared" si="12"/>
        <v>0</v>
      </c>
      <c r="AR23" s="15"/>
      <c r="AS23" s="15"/>
      <c r="AT23" s="15"/>
      <c r="AU23" s="144">
        <f t="shared" si="5"/>
        <v>0</v>
      </c>
      <c r="AV23" s="55"/>
      <c r="AW23" s="55"/>
      <c r="AX23" s="43"/>
      <c r="AY23" s="144">
        <f t="shared" si="13"/>
        <v>0</v>
      </c>
      <c r="AZ23" s="56"/>
      <c r="BA23" s="56"/>
      <c r="BB23" s="56"/>
      <c r="BC23" s="144">
        <f t="shared" si="15"/>
        <v>0</v>
      </c>
      <c r="BD23" s="150" t="e">
        <f t="shared" si="16"/>
        <v>#DIV/0!</v>
      </c>
      <c r="BE23" s="137"/>
      <c r="BF23" s="137"/>
      <c r="BG23" s="137"/>
      <c r="BH23" s="144">
        <f t="shared" si="8"/>
        <v>0</v>
      </c>
      <c r="BI23" s="24">
        <f t="shared" si="14"/>
        <v>0</v>
      </c>
      <c r="BJ23" s="57">
        <f t="shared" si="9"/>
        <v>0</v>
      </c>
      <c r="BK23" s="48" t="e">
        <f t="shared" si="10"/>
        <v>#DIV/0!</v>
      </c>
      <c r="BL23" s="109"/>
      <c r="BM23" s="109"/>
      <c r="BN23" s="15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37" customFormat="1">
      <c r="A24" s="15">
        <v>15</v>
      </c>
      <c r="B24" s="122">
        <v>82010102</v>
      </c>
      <c r="C24" s="49" t="s">
        <v>366</v>
      </c>
      <c r="D24" s="17" t="s">
        <v>367</v>
      </c>
      <c r="E24" s="17" t="s">
        <v>368</v>
      </c>
      <c r="F24" s="17" t="s">
        <v>320</v>
      </c>
      <c r="G24" s="17" t="s">
        <v>310</v>
      </c>
      <c r="H24" s="17" t="s">
        <v>311</v>
      </c>
      <c r="I24" s="15">
        <v>753</v>
      </c>
      <c r="J24" s="15" t="s">
        <v>321</v>
      </c>
      <c r="K24" s="15" t="s">
        <v>914</v>
      </c>
      <c r="L24" s="50"/>
      <c r="M24" s="51"/>
      <c r="N24" s="50"/>
      <c r="O24" s="51"/>
      <c r="P24" s="50"/>
      <c r="Q24" s="51"/>
      <c r="R24" s="50"/>
      <c r="S24" s="52"/>
      <c r="T24" s="50"/>
      <c r="U24" s="52"/>
      <c r="V24" s="50"/>
      <c r="W24" s="52"/>
      <c r="X24" s="50"/>
      <c r="Y24" s="52"/>
      <c r="Z24" s="50"/>
      <c r="AA24" s="52"/>
      <c r="AB24" s="50"/>
      <c r="AC24" s="52"/>
      <c r="AD24" s="53"/>
      <c r="AE24" s="54"/>
      <c r="AF24" s="53"/>
      <c r="AG24" s="54"/>
      <c r="AH24" s="53"/>
      <c r="AI24" s="54"/>
      <c r="AJ24" s="53"/>
      <c r="AK24" s="54"/>
      <c r="AL24" s="53"/>
      <c r="AM24" s="54"/>
      <c r="AN24" s="53"/>
      <c r="AO24" s="54"/>
      <c r="AP24" s="147">
        <f t="shared" si="11"/>
        <v>0</v>
      </c>
      <c r="AQ24" s="147">
        <f t="shared" si="12"/>
        <v>0</v>
      </c>
      <c r="AR24" s="15"/>
      <c r="AS24" s="15"/>
      <c r="AT24" s="15"/>
      <c r="AU24" s="144">
        <f t="shared" si="5"/>
        <v>0</v>
      </c>
      <c r="AV24" s="55"/>
      <c r="AW24" s="55"/>
      <c r="AX24" s="43"/>
      <c r="AY24" s="144">
        <f t="shared" si="13"/>
        <v>0</v>
      </c>
      <c r="AZ24" s="56"/>
      <c r="BA24" s="56"/>
      <c r="BB24" s="56"/>
      <c r="BC24" s="144">
        <f t="shared" si="15"/>
        <v>0</v>
      </c>
      <c r="BD24" s="150" t="e">
        <f t="shared" si="16"/>
        <v>#DIV/0!</v>
      </c>
      <c r="BE24" s="137"/>
      <c r="BF24" s="137"/>
      <c r="BG24" s="137"/>
      <c r="BH24" s="144">
        <f t="shared" si="8"/>
        <v>0</v>
      </c>
      <c r="BI24" s="24">
        <f t="shared" si="14"/>
        <v>0</v>
      </c>
      <c r="BJ24" s="57">
        <f t="shared" si="9"/>
        <v>0</v>
      </c>
      <c r="BK24" s="48" t="e">
        <f t="shared" si="10"/>
        <v>#DIV/0!</v>
      </c>
      <c r="BL24" s="109"/>
      <c r="BM24" s="109"/>
      <c r="BN24" s="15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37" customFormat="1">
      <c r="A25" s="15">
        <v>16</v>
      </c>
      <c r="B25" s="122">
        <v>83010022</v>
      </c>
      <c r="C25" s="49" t="s">
        <v>369</v>
      </c>
      <c r="D25" s="17" t="s">
        <v>370</v>
      </c>
      <c r="E25" s="17" t="s">
        <v>371</v>
      </c>
      <c r="F25" s="17" t="s">
        <v>372</v>
      </c>
      <c r="G25" s="17" t="s">
        <v>310</v>
      </c>
      <c r="H25" s="17" t="s">
        <v>311</v>
      </c>
      <c r="I25" s="15">
        <v>842</v>
      </c>
      <c r="J25" s="15" t="s">
        <v>321</v>
      </c>
      <c r="K25" s="15" t="s">
        <v>914</v>
      </c>
      <c r="L25" s="50"/>
      <c r="M25" s="51"/>
      <c r="N25" s="50"/>
      <c r="O25" s="51"/>
      <c r="P25" s="50"/>
      <c r="Q25" s="51"/>
      <c r="R25" s="50"/>
      <c r="S25" s="52"/>
      <c r="T25" s="50"/>
      <c r="U25" s="52"/>
      <c r="V25" s="50"/>
      <c r="W25" s="52"/>
      <c r="X25" s="50"/>
      <c r="Y25" s="52"/>
      <c r="Z25" s="50"/>
      <c r="AA25" s="52"/>
      <c r="AB25" s="50"/>
      <c r="AC25" s="52"/>
      <c r="AD25" s="53"/>
      <c r="AE25" s="54"/>
      <c r="AF25" s="53"/>
      <c r="AG25" s="54"/>
      <c r="AH25" s="53"/>
      <c r="AI25" s="54"/>
      <c r="AJ25" s="53"/>
      <c r="AK25" s="54"/>
      <c r="AL25" s="53"/>
      <c r="AM25" s="54"/>
      <c r="AN25" s="53"/>
      <c r="AO25" s="54"/>
      <c r="AP25" s="147">
        <f t="shared" si="11"/>
        <v>0</v>
      </c>
      <c r="AQ25" s="147">
        <f t="shared" si="12"/>
        <v>0</v>
      </c>
      <c r="AR25" s="15"/>
      <c r="AS25" s="15"/>
      <c r="AT25" s="15"/>
      <c r="AU25" s="144">
        <f t="shared" si="5"/>
        <v>0</v>
      </c>
      <c r="AV25" s="55"/>
      <c r="AW25" s="55"/>
      <c r="AX25" s="43"/>
      <c r="AY25" s="144">
        <f t="shared" si="13"/>
        <v>0</v>
      </c>
      <c r="AZ25" s="56"/>
      <c r="BA25" s="56"/>
      <c r="BB25" s="56"/>
      <c r="BC25" s="144">
        <f t="shared" si="15"/>
        <v>0</v>
      </c>
      <c r="BD25" s="150" t="e">
        <f t="shared" si="16"/>
        <v>#DIV/0!</v>
      </c>
      <c r="BE25" s="137"/>
      <c r="BF25" s="137"/>
      <c r="BG25" s="137"/>
      <c r="BH25" s="144">
        <f t="shared" si="8"/>
        <v>0</v>
      </c>
      <c r="BI25" s="24">
        <f t="shared" si="14"/>
        <v>0</v>
      </c>
      <c r="BJ25" s="57">
        <f t="shared" si="9"/>
        <v>0</v>
      </c>
      <c r="BK25" s="48" t="e">
        <f t="shared" si="10"/>
        <v>#DIV/0!</v>
      </c>
      <c r="BL25" s="109"/>
      <c r="BM25" s="109"/>
      <c r="BN25" s="15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s="37" customFormat="1">
      <c r="A26" s="15">
        <v>17</v>
      </c>
      <c r="B26" s="122">
        <v>81012014</v>
      </c>
      <c r="C26" s="49" t="s">
        <v>373</v>
      </c>
      <c r="D26" s="17" t="s">
        <v>374</v>
      </c>
      <c r="E26" s="17" t="s">
        <v>374</v>
      </c>
      <c r="F26" s="17" t="s">
        <v>375</v>
      </c>
      <c r="G26" s="17" t="s">
        <v>310</v>
      </c>
      <c r="H26" s="17" t="s">
        <v>311</v>
      </c>
      <c r="I26" s="15">
        <v>767</v>
      </c>
      <c r="J26" s="15" t="s">
        <v>326</v>
      </c>
      <c r="K26" s="15" t="s">
        <v>914</v>
      </c>
      <c r="L26" s="50"/>
      <c r="M26" s="51"/>
      <c r="N26" s="50"/>
      <c r="O26" s="51"/>
      <c r="P26" s="50"/>
      <c r="Q26" s="51"/>
      <c r="R26" s="50"/>
      <c r="S26" s="52"/>
      <c r="T26" s="50"/>
      <c r="U26" s="52"/>
      <c r="V26" s="50"/>
      <c r="W26" s="52"/>
      <c r="X26" s="50"/>
      <c r="Y26" s="52"/>
      <c r="Z26" s="50"/>
      <c r="AA26" s="52"/>
      <c r="AB26" s="50"/>
      <c r="AC26" s="52"/>
      <c r="AD26" s="53"/>
      <c r="AE26" s="54"/>
      <c r="AF26" s="53"/>
      <c r="AG26" s="54"/>
      <c r="AH26" s="53"/>
      <c r="AI26" s="54"/>
      <c r="AJ26" s="53"/>
      <c r="AK26" s="54"/>
      <c r="AL26" s="53"/>
      <c r="AM26" s="54"/>
      <c r="AN26" s="53"/>
      <c r="AO26" s="54"/>
      <c r="AP26" s="147">
        <f t="shared" si="11"/>
        <v>0</v>
      </c>
      <c r="AQ26" s="147">
        <f t="shared" si="12"/>
        <v>0</v>
      </c>
      <c r="AR26" s="15"/>
      <c r="AS26" s="15"/>
      <c r="AT26" s="15"/>
      <c r="AU26" s="144">
        <f t="shared" si="5"/>
        <v>0</v>
      </c>
      <c r="AV26" s="55"/>
      <c r="AW26" s="55"/>
      <c r="AX26" s="43"/>
      <c r="AY26" s="144">
        <f t="shared" si="13"/>
        <v>0</v>
      </c>
      <c r="AZ26" s="56"/>
      <c r="BA26" s="56"/>
      <c r="BB26" s="56"/>
      <c r="BC26" s="144">
        <f t="shared" si="15"/>
        <v>0</v>
      </c>
      <c r="BD26" s="150" t="e">
        <f t="shared" si="16"/>
        <v>#DIV/0!</v>
      </c>
      <c r="BE26" s="137"/>
      <c r="BF26" s="137"/>
      <c r="BG26" s="137"/>
      <c r="BH26" s="144">
        <f t="shared" si="8"/>
        <v>0</v>
      </c>
      <c r="BI26" s="24">
        <f t="shared" si="14"/>
        <v>0</v>
      </c>
      <c r="BJ26" s="57">
        <f t="shared" si="9"/>
        <v>0</v>
      </c>
      <c r="BK26" s="48" t="e">
        <f t="shared" si="10"/>
        <v>#DIV/0!</v>
      </c>
      <c r="BL26" s="109"/>
      <c r="BM26" s="109"/>
      <c r="BN26" s="15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37" customFormat="1">
      <c r="A27" s="15">
        <v>18</v>
      </c>
      <c r="B27" s="122">
        <v>85012003</v>
      </c>
      <c r="C27" s="49" t="s">
        <v>376</v>
      </c>
      <c r="D27" s="17" t="s">
        <v>377</v>
      </c>
      <c r="E27" s="17" t="s">
        <v>378</v>
      </c>
      <c r="F27" s="17" t="s">
        <v>379</v>
      </c>
      <c r="G27" s="17" t="s">
        <v>310</v>
      </c>
      <c r="H27" s="17" t="s">
        <v>311</v>
      </c>
      <c r="I27" s="15">
        <v>598</v>
      </c>
      <c r="J27" s="15" t="s">
        <v>326</v>
      </c>
      <c r="K27" s="15" t="s">
        <v>914</v>
      </c>
      <c r="L27" s="50"/>
      <c r="M27" s="51"/>
      <c r="N27" s="50"/>
      <c r="O27" s="51"/>
      <c r="P27" s="50"/>
      <c r="Q27" s="51"/>
      <c r="R27" s="50"/>
      <c r="S27" s="52"/>
      <c r="T27" s="50"/>
      <c r="U27" s="52"/>
      <c r="V27" s="50"/>
      <c r="W27" s="52"/>
      <c r="X27" s="50"/>
      <c r="Y27" s="52"/>
      <c r="Z27" s="50"/>
      <c r="AA27" s="52"/>
      <c r="AB27" s="50"/>
      <c r="AC27" s="52"/>
      <c r="AD27" s="53"/>
      <c r="AE27" s="54"/>
      <c r="AF27" s="53"/>
      <c r="AG27" s="54"/>
      <c r="AH27" s="53"/>
      <c r="AI27" s="54"/>
      <c r="AJ27" s="53"/>
      <c r="AK27" s="54"/>
      <c r="AL27" s="53"/>
      <c r="AM27" s="54"/>
      <c r="AN27" s="53"/>
      <c r="AO27" s="54"/>
      <c r="AP27" s="147">
        <f t="shared" si="11"/>
        <v>0</v>
      </c>
      <c r="AQ27" s="147">
        <f t="shared" si="12"/>
        <v>0</v>
      </c>
      <c r="AR27" s="15"/>
      <c r="AS27" s="15"/>
      <c r="AT27" s="15"/>
      <c r="AU27" s="144">
        <f t="shared" si="5"/>
        <v>0</v>
      </c>
      <c r="AV27" s="55"/>
      <c r="AW27" s="55"/>
      <c r="AX27" s="43"/>
      <c r="AY27" s="144">
        <f t="shared" si="13"/>
        <v>0</v>
      </c>
      <c r="AZ27" s="56"/>
      <c r="BA27" s="56"/>
      <c r="BB27" s="56"/>
      <c r="BC27" s="144">
        <f t="shared" si="15"/>
        <v>0</v>
      </c>
      <c r="BD27" s="150" t="e">
        <f t="shared" si="16"/>
        <v>#DIV/0!</v>
      </c>
      <c r="BE27" s="137"/>
      <c r="BF27" s="137"/>
      <c r="BG27" s="137"/>
      <c r="BH27" s="144">
        <f t="shared" si="8"/>
        <v>0</v>
      </c>
      <c r="BI27" s="24">
        <f t="shared" si="14"/>
        <v>0</v>
      </c>
      <c r="BJ27" s="57">
        <f t="shared" si="9"/>
        <v>0</v>
      </c>
      <c r="BK27" s="48" t="e">
        <f t="shared" si="10"/>
        <v>#DIV/0!</v>
      </c>
      <c r="BL27" s="109"/>
      <c r="BM27" s="109"/>
      <c r="BN27" s="15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37" customFormat="1">
      <c r="A28" s="15">
        <v>19</v>
      </c>
      <c r="B28" s="122">
        <v>71022010</v>
      </c>
      <c r="C28" s="49" t="s">
        <v>380</v>
      </c>
      <c r="D28" s="17" t="s">
        <v>381</v>
      </c>
      <c r="E28" s="17" t="s">
        <v>381</v>
      </c>
      <c r="F28" s="17" t="s">
        <v>382</v>
      </c>
      <c r="G28" s="17" t="s">
        <v>310</v>
      </c>
      <c r="H28" s="17" t="s">
        <v>311</v>
      </c>
      <c r="I28" s="15">
        <v>123</v>
      </c>
      <c r="J28" s="15" t="s">
        <v>326</v>
      </c>
      <c r="K28" s="15" t="s">
        <v>915</v>
      </c>
      <c r="L28" s="50"/>
      <c r="M28" s="51"/>
      <c r="N28" s="50"/>
      <c r="O28" s="51"/>
      <c r="P28" s="50"/>
      <c r="Q28" s="51"/>
      <c r="R28" s="50"/>
      <c r="S28" s="52"/>
      <c r="T28" s="50"/>
      <c r="U28" s="52"/>
      <c r="V28" s="50"/>
      <c r="W28" s="52"/>
      <c r="X28" s="50"/>
      <c r="Y28" s="52"/>
      <c r="Z28" s="50"/>
      <c r="AA28" s="52"/>
      <c r="AB28" s="50"/>
      <c r="AC28" s="52"/>
      <c r="AD28" s="53"/>
      <c r="AE28" s="54"/>
      <c r="AF28" s="53"/>
      <c r="AG28" s="54"/>
      <c r="AH28" s="53"/>
      <c r="AI28" s="54"/>
      <c r="AJ28" s="53"/>
      <c r="AK28" s="54"/>
      <c r="AL28" s="53"/>
      <c r="AM28" s="54"/>
      <c r="AN28" s="53"/>
      <c r="AO28" s="54"/>
      <c r="AP28" s="147">
        <f t="shared" si="11"/>
        <v>0</v>
      </c>
      <c r="AQ28" s="147">
        <f t="shared" si="12"/>
        <v>0</v>
      </c>
      <c r="AR28" s="15"/>
      <c r="AS28" s="15"/>
      <c r="AT28" s="15"/>
      <c r="AU28" s="144">
        <f t="shared" si="5"/>
        <v>0</v>
      </c>
      <c r="AV28" s="55"/>
      <c r="AW28" s="55"/>
      <c r="AX28" s="43"/>
      <c r="AY28" s="144">
        <f t="shared" si="13"/>
        <v>0</v>
      </c>
      <c r="AZ28" s="56"/>
      <c r="BA28" s="56"/>
      <c r="BB28" s="56"/>
      <c r="BC28" s="144">
        <f t="shared" si="15"/>
        <v>0</v>
      </c>
      <c r="BD28" s="150" t="e">
        <f t="shared" si="16"/>
        <v>#DIV/0!</v>
      </c>
      <c r="BE28" s="137"/>
      <c r="BF28" s="137"/>
      <c r="BG28" s="137"/>
      <c r="BH28" s="144">
        <f t="shared" si="8"/>
        <v>0</v>
      </c>
      <c r="BI28" s="24">
        <f t="shared" si="14"/>
        <v>0</v>
      </c>
      <c r="BJ28" s="57">
        <f t="shared" si="9"/>
        <v>0</v>
      </c>
      <c r="BK28" s="48" t="e">
        <f t="shared" si="10"/>
        <v>#DIV/0!</v>
      </c>
      <c r="BL28" s="109"/>
      <c r="BM28" s="109"/>
      <c r="BN28" s="15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</row>
    <row r="29" spans="1:79" s="37" customFormat="1">
      <c r="A29" s="15">
        <v>20</v>
      </c>
      <c r="B29" s="122">
        <v>71032007</v>
      </c>
      <c r="C29" s="49" t="s">
        <v>383</v>
      </c>
      <c r="D29" s="17" t="s">
        <v>384</v>
      </c>
      <c r="E29" s="17" t="s">
        <v>384</v>
      </c>
      <c r="F29" s="17" t="s">
        <v>382</v>
      </c>
      <c r="G29" s="17" t="s">
        <v>310</v>
      </c>
      <c r="H29" s="17" t="s">
        <v>311</v>
      </c>
      <c r="I29" s="15">
        <v>233</v>
      </c>
      <c r="J29" s="15" t="s">
        <v>326</v>
      </c>
      <c r="K29" s="15" t="s">
        <v>915</v>
      </c>
      <c r="L29" s="50"/>
      <c r="M29" s="51"/>
      <c r="N29" s="50"/>
      <c r="O29" s="51"/>
      <c r="P29" s="50"/>
      <c r="Q29" s="51"/>
      <c r="R29" s="50"/>
      <c r="S29" s="52"/>
      <c r="T29" s="50"/>
      <c r="U29" s="52"/>
      <c r="V29" s="50"/>
      <c r="W29" s="52"/>
      <c r="X29" s="50"/>
      <c r="Y29" s="52"/>
      <c r="Z29" s="50"/>
      <c r="AA29" s="52"/>
      <c r="AB29" s="50"/>
      <c r="AC29" s="52"/>
      <c r="AD29" s="53"/>
      <c r="AE29" s="54"/>
      <c r="AF29" s="53"/>
      <c r="AG29" s="54"/>
      <c r="AH29" s="53"/>
      <c r="AI29" s="54"/>
      <c r="AJ29" s="53"/>
      <c r="AK29" s="54"/>
      <c r="AL29" s="53"/>
      <c r="AM29" s="54"/>
      <c r="AN29" s="53"/>
      <c r="AO29" s="54"/>
      <c r="AP29" s="147">
        <f t="shared" si="11"/>
        <v>0</v>
      </c>
      <c r="AQ29" s="147">
        <f t="shared" si="12"/>
        <v>0</v>
      </c>
      <c r="AR29" s="15"/>
      <c r="AS29" s="15"/>
      <c r="AT29" s="15"/>
      <c r="AU29" s="144">
        <f t="shared" si="5"/>
        <v>0</v>
      </c>
      <c r="AV29" s="55"/>
      <c r="AW29" s="55"/>
      <c r="AX29" s="43"/>
      <c r="AY29" s="144">
        <f t="shared" si="13"/>
        <v>0</v>
      </c>
      <c r="AZ29" s="56"/>
      <c r="BA29" s="56"/>
      <c r="BB29" s="56"/>
      <c r="BC29" s="144">
        <f t="shared" si="15"/>
        <v>0</v>
      </c>
      <c r="BD29" s="150" t="e">
        <f t="shared" si="16"/>
        <v>#DIV/0!</v>
      </c>
      <c r="BE29" s="137"/>
      <c r="BF29" s="137"/>
      <c r="BG29" s="137"/>
      <c r="BH29" s="144">
        <f t="shared" si="8"/>
        <v>0</v>
      </c>
      <c r="BI29" s="24">
        <f t="shared" si="14"/>
        <v>0</v>
      </c>
      <c r="BJ29" s="57">
        <f t="shared" si="9"/>
        <v>0</v>
      </c>
      <c r="BK29" s="48" t="e">
        <f t="shared" si="10"/>
        <v>#DIV/0!</v>
      </c>
      <c r="BL29" s="109"/>
      <c r="BM29" s="109"/>
      <c r="BN29" s="15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</row>
    <row r="30" spans="1:79" s="37" customFormat="1">
      <c r="A30" s="15">
        <v>21</v>
      </c>
      <c r="B30" s="122">
        <v>76022005</v>
      </c>
      <c r="C30" s="49" t="s">
        <v>385</v>
      </c>
      <c r="D30" s="17" t="s">
        <v>386</v>
      </c>
      <c r="E30" s="17" t="s">
        <v>387</v>
      </c>
      <c r="F30" s="17" t="s">
        <v>388</v>
      </c>
      <c r="G30" s="17" t="s">
        <v>310</v>
      </c>
      <c r="H30" s="17" t="s">
        <v>311</v>
      </c>
      <c r="I30" s="15">
        <v>193</v>
      </c>
      <c r="J30" s="15" t="s">
        <v>321</v>
      </c>
      <c r="K30" s="15" t="s">
        <v>915</v>
      </c>
      <c r="L30" s="50"/>
      <c r="M30" s="51"/>
      <c r="N30" s="50"/>
      <c r="O30" s="51"/>
      <c r="P30" s="50"/>
      <c r="Q30" s="51"/>
      <c r="R30" s="50"/>
      <c r="S30" s="52"/>
      <c r="T30" s="50"/>
      <c r="U30" s="52"/>
      <c r="V30" s="50"/>
      <c r="W30" s="52"/>
      <c r="X30" s="50"/>
      <c r="Y30" s="52"/>
      <c r="Z30" s="50"/>
      <c r="AA30" s="52"/>
      <c r="AB30" s="50"/>
      <c r="AC30" s="52"/>
      <c r="AD30" s="53"/>
      <c r="AE30" s="54"/>
      <c r="AF30" s="53"/>
      <c r="AG30" s="54"/>
      <c r="AH30" s="53"/>
      <c r="AI30" s="54"/>
      <c r="AJ30" s="53"/>
      <c r="AK30" s="54"/>
      <c r="AL30" s="53"/>
      <c r="AM30" s="54"/>
      <c r="AN30" s="53"/>
      <c r="AO30" s="54"/>
      <c r="AP30" s="147">
        <f t="shared" si="11"/>
        <v>0</v>
      </c>
      <c r="AQ30" s="147">
        <f t="shared" si="12"/>
        <v>0</v>
      </c>
      <c r="AR30" s="15"/>
      <c r="AS30" s="15"/>
      <c r="AT30" s="15"/>
      <c r="AU30" s="144">
        <f t="shared" si="5"/>
        <v>0</v>
      </c>
      <c r="AV30" s="55"/>
      <c r="AW30" s="55"/>
      <c r="AX30" s="43"/>
      <c r="AY30" s="144">
        <f t="shared" si="13"/>
        <v>0</v>
      </c>
      <c r="AZ30" s="56"/>
      <c r="BA30" s="56"/>
      <c r="BB30" s="56"/>
      <c r="BC30" s="144">
        <f t="shared" si="15"/>
        <v>0</v>
      </c>
      <c r="BD30" s="150" t="e">
        <f t="shared" si="16"/>
        <v>#DIV/0!</v>
      </c>
      <c r="BE30" s="137"/>
      <c r="BF30" s="137"/>
      <c r="BG30" s="137"/>
      <c r="BH30" s="144">
        <f t="shared" si="8"/>
        <v>0</v>
      </c>
      <c r="BI30" s="24">
        <f t="shared" si="14"/>
        <v>0</v>
      </c>
      <c r="BJ30" s="57">
        <f t="shared" si="9"/>
        <v>0</v>
      </c>
      <c r="BK30" s="48" t="e">
        <f t="shared" si="10"/>
        <v>#DIV/0!</v>
      </c>
      <c r="BL30" s="109"/>
      <c r="BM30" s="109"/>
      <c r="BN30" s="15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37" customFormat="1">
      <c r="A31" s="15">
        <v>22</v>
      </c>
      <c r="B31" s="122">
        <v>16022013</v>
      </c>
      <c r="C31" s="49" t="s">
        <v>389</v>
      </c>
      <c r="D31" s="17" t="s">
        <v>390</v>
      </c>
      <c r="E31" s="17" t="s">
        <v>391</v>
      </c>
      <c r="F31" s="17" t="s">
        <v>392</v>
      </c>
      <c r="G31" s="17" t="s">
        <v>310</v>
      </c>
      <c r="H31" s="17" t="s">
        <v>311</v>
      </c>
      <c r="I31" s="15">
        <v>213</v>
      </c>
      <c r="J31" s="15" t="s">
        <v>321</v>
      </c>
      <c r="K31" s="15" t="s">
        <v>914</v>
      </c>
      <c r="L31" s="50"/>
      <c r="M31" s="51"/>
      <c r="N31" s="50"/>
      <c r="O31" s="51"/>
      <c r="P31" s="50"/>
      <c r="Q31" s="51"/>
      <c r="R31" s="50"/>
      <c r="S31" s="52"/>
      <c r="T31" s="50"/>
      <c r="U31" s="52"/>
      <c r="V31" s="50"/>
      <c r="W31" s="52"/>
      <c r="X31" s="50"/>
      <c r="Y31" s="52"/>
      <c r="Z31" s="50"/>
      <c r="AA31" s="52"/>
      <c r="AB31" s="50"/>
      <c r="AC31" s="52"/>
      <c r="AD31" s="53"/>
      <c r="AE31" s="54"/>
      <c r="AF31" s="53"/>
      <c r="AG31" s="54"/>
      <c r="AH31" s="53"/>
      <c r="AI31" s="54"/>
      <c r="AJ31" s="53"/>
      <c r="AK31" s="54"/>
      <c r="AL31" s="53"/>
      <c r="AM31" s="54"/>
      <c r="AN31" s="53"/>
      <c r="AO31" s="54"/>
      <c r="AP31" s="147">
        <f t="shared" si="11"/>
        <v>0</v>
      </c>
      <c r="AQ31" s="147">
        <f t="shared" si="12"/>
        <v>0</v>
      </c>
      <c r="AR31" s="15"/>
      <c r="AS31" s="15"/>
      <c r="AT31" s="15"/>
      <c r="AU31" s="144">
        <f t="shared" si="5"/>
        <v>0</v>
      </c>
      <c r="AV31" s="55"/>
      <c r="AW31" s="55"/>
      <c r="AX31" s="43"/>
      <c r="AY31" s="144">
        <f t="shared" si="13"/>
        <v>0</v>
      </c>
      <c r="AZ31" s="56"/>
      <c r="BA31" s="56"/>
      <c r="BB31" s="56"/>
      <c r="BC31" s="144">
        <f t="shared" si="15"/>
        <v>0</v>
      </c>
      <c r="BD31" s="150" t="e">
        <f t="shared" si="16"/>
        <v>#DIV/0!</v>
      </c>
      <c r="BE31" s="137"/>
      <c r="BF31" s="137"/>
      <c r="BG31" s="137"/>
      <c r="BH31" s="144">
        <f t="shared" si="8"/>
        <v>0</v>
      </c>
      <c r="BI31" s="24">
        <f t="shared" si="14"/>
        <v>0</v>
      </c>
      <c r="BJ31" s="57">
        <f t="shared" si="9"/>
        <v>0</v>
      </c>
      <c r="BK31" s="48" t="e">
        <f t="shared" si="10"/>
        <v>#DIV/0!</v>
      </c>
      <c r="BL31" s="109"/>
      <c r="BM31" s="109"/>
      <c r="BN31" s="15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s="37" customFormat="1">
      <c r="A32" s="15">
        <v>23</v>
      </c>
      <c r="B32" s="122">
        <v>18012003</v>
      </c>
      <c r="C32" s="49" t="s">
        <v>393</v>
      </c>
      <c r="D32" s="17" t="s">
        <v>394</v>
      </c>
      <c r="E32" s="17" t="s">
        <v>395</v>
      </c>
      <c r="F32" s="17" t="s">
        <v>396</v>
      </c>
      <c r="G32" s="17" t="s">
        <v>310</v>
      </c>
      <c r="H32" s="17" t="s">
        <v>311</v>
      </c>
      <c r="I32" s="15">
        <v>248</v>
      </c>
      <c r="J32" s="15" t="s">
        <v>326</v>
      </c>
      <c r="K32" s="15" t="s">
        <v>914</v>
      </c>
      <c r="L32" s="50"/>
      <c r="M32" s="51"/>
      <c r="N32" s="50"/>
      <c r="O32" s="51"/>
      <c r="P32" s="50"/>
      <c r="Q32" s="51"/>
      <c r="R32" s="50"/>
      <c r="S32" s="52"/>
      <c r="T32" s="50"/>
      <c r="U32" s="52"/>
      <c r="V32" s="50"/>
      <c r="W32" s="52"/>
      <c r="X32" s="50"/>
      <c r="Y32" s="52"/>
      <c r="Z32" s="50"/>
      <c r="AA32" s="52"/>
      <c r="AB32" s="50"/>
      <c r="AC32" s="52"/>
      <c r="AD32" s="53"/>
      <c r="AE32" s="54"/>
      <c r="AF32" s="53"/>
      <c r="AG32" s="54"/>
      <c r="AH32" s="53"/>
      <c r="AI32" s="54"/>
      <c r="AJ32" s="53"/>
      <c r="AK32" s="54"/>
      <c r="AL32" s="53"/>
      <c r="AM32" s="54"/>
      <c r="AN32" s="53"/>
      <c r="AO32" s="54"/>
      <c r="AP32" s="147">
        <f t="shared" si="11"/>
        <v>0</v>
      </c>
      <c r="AQ32" s="147">
        <f t="shared" si="12"/>
        <v>0</v>
      </c>
      <c r="AR32" s="15"/>
      <c r="AS32" s="15"/>
      <c r="AT32" s="15"/>
      <c r="AU32" s="144">
        <f t="shared" si="5"/>
        <v>0</v>
      </c>
      <c r="AV32" s="55"/>
      <c r="AW32" s="55"/>
      <c r="AX32" s="43"/>
      <c r="AY32" s="144">
        <f t="shared" si="13"/>
        <v>0</v>
      </c>
      <c r="AZ32" s="56"/>
      <c r="BA32" s="56"/>
      <c r="BB32" s="56"/>
      <c r="BC32" s="144">
        <f t="shared" si="15"/>
        <v>0</v>
      </c>
      <c r="BD32" s="150" t="e">
        <f t="shared" si="16"/>
        <v>#DIV/0!</v>
      </c>
      <c r="BE32" s="137"/>
      <c r="BF32" s="137"/>
      <c r="BG32" s="137"/>
      <c r="BH32" s="144">
        <f t="shared" si="8"/>
        <v>0</v>
      </c>
      <c r="BI32" s="24">
        <f t="shared" si="14"/>
        <v>0</v>
      </c>
      <c r="BJ32" s="57">
        <f t="shared" si="9"/>
        <v>0</v>
      </c>
      <c r="BK32" s="48" t="e">
        <f t="shared" si="10"/>
        <v>#DIV/0!</v>
      </c>
      <c r="BL32" s="109"/>
      <c r="BM32" s="109"/>
      <c r="BN32" s="15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37" customFormat="1">
      <c r="A33" s="15">
        <v>24</v>
      </c>
      <c r="B33" s="122">
        <v>63012007</v>
      </c>
      <c r="C33" s="49" t="s">
        <v>397</v>
      </c>
      <c r="D33" s="17" t="s">
        <v>398</v>
      </c>
      <c r="E33" s="17" t="s">
        <v>399</v>
      </c>
      <c r="F33" s="17" t="s">
        <v>400</v>
      </c>
      <c r="G33" s="17" t="s">
        <v>310</v>
      </c>
      <c r="H33" s="17" t="s">
        <v>311</v>
      </c>
      <c r="I33" s="15">
        <v>427</v>
      </c>
      <c r="J33" s="15" t="s">
        <v>321</v>
      </c>
      <c r="K33" s="15" t="s">
        <v>915</v>
      </c>
      <c r="L33" s="50"/>
      <c r="M33" s="51"/>
      <c r="N33" s="50"/>
      <c r="O33" s="51"/>
      <c r="P33" s="50"/>
      <c r="Q33" s="51"/>
      <c r="R33" s="50"/>
      <c r="S33" s="52"/>
      <c r="T33" s="50"/>
      <c r="U33" s="52"/>
      <c r="V33" s="50"/>
      <c r="W33" s="52"/>
      <c r="X33" s="50"/>
      <c r="Y33" s="52"/>
      <c r="Z33" s="50"/>
      <c r="AA33" s="52"/>
      <c r="AB33" s="50"/>
      <c r="AC33" s="52"/>
      <c r="AD33" s="53"/>
      <c r="AE33" s="54"/>
      <c r="AF33" s="53"/>
      <c r="AG33" s="54"/>
      <c r="AH33" s="53"/>
      <c r="AI33" s="54"/>
      <c r="AJ33" s="53"/>
      <c r="AK33" s="54"/>
      <c r="AL33" s="53"/>
      <c r="AM33" s="54"/>
      <c r="AN33" s="53"/>
      <c r="AO33" s="54"/>
      <c r="AP33" s="147">
        <f t="shared" si="11"/>
        <v>0</v>
      </c>
      <c r="AQ33" s="147">
        <f t="shared" si="12"/>
        <v>0</v>
      </c>
      <c r="AR33" s="15"/>
      <c r="AS33" s="15"/>
      <c r="AT33" s="15"/>
      <c r="AU33" s="144">
        <f t="shared" si="5"/>
        <v>0</v>
      </c>
      <c r="AV33" s="55"/>
      <c r="AW33" s="55"/>
      <c r="AX33" s="43"/>
      <c r="AY33" s="144">
        <f t="shared" si="13"/>
        <v>0</v>
      </c>
      <c r="AZ33" s="56"/>
      <c r="BA33" s="56"/>
      <c r="BB33" s="56"/>
      <c r="BC33" s="144">
        <f t="shared" si="15"/>
        <v>0</v>
      </c>
      <c r="BD33" s="150" t="e">
        <f t="shared" si="16"/>
        <v>#DIV/0!</v>
      </c>
      <c r="BE33" s="137"/>
      <c r="BF33" s="137"/>
      <c r="BG33" s="137"/>
      <c r="BH33" s="144">
        <f t="shared" si="8"/>
        <v>0</v>
      </c>
      <c r="BI33" s="24">
        <f t="shared" si="14"/>
        <v>0</v>
      </c>
      <c r="BJ33" s="57">
        <f t="shared" si="9"/>
        <v>0</v>
      </c>
      <c r="BK33" s="48" t="e">
        <f t="shared" si="10"/>
        <v>#DIV/0!</v>
      </c>
      <c r="BL33" s="109"/>
      <c r="BM33" s="109"/>
      <c r="BN33" s="15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37" customFormat="1">
      <c r="A34" s="15">
        <v>25</v>
      </c>
      <c r="B34" s="122">
        <v>67012008</v>
      </c>
      <c r="C34" s="49" t="s">
        <v>401</v>
      </c>
      <c r="D34" s="17" t="s">
        <v>402</v>
      </c>
      <c r="E34" s="17" t="s">
        <v>403</v>
      </c>
      <c r="F34" s="17" t="s">
        <v>404</v>
      </c>
      <c r="G34" s="17" t="s">
        <v>310</v>
      </c>
      <c r="H34" s="17" t="s">
        <v>311</v>
      </c>
      <c r="I34" s="15">
        <v>337</v>
      </c>
      <c r="J34" s="15" t="s">
        <v>321</v>
      </c>
      <c r="K34" s="15" t="s">
        <v>914</v>
      </c>
      <c r="L34" s="50"/>
      <c r="M34" s="51"/>
      <c r="N34" s="50"/>
      <c r="O34" s="51"/>
      <c r="P34" s="50"/>
      <c r="Q34" s="51"/>
      <c r="R34" s="50"/>
      <c r="S34" s="52"/>
      <c r="T34" s="50"/>
      <c r="U34" s="52"/>
      <c r="V34" s="50"/>
      <c r="W34" s="52"/>
      <c r="X34" s="50"/>
      <c r="Y34" s="52"/>
      <c r="Z34" s="50"/>
      <c r="AA34" s="52"/>
      <c r="AB34" s="50"/>
      <c r="AC34" s="52"/>
      <c r="AD34" s="53"/>
      <c r="AE34" s="54"/>
      <c r="AF34" s="53"/>
      <c r="AG34" s="54"/>
      <c r="AH34" s="53"/>
      <c r="AI34" s="54"/>
      <c r="AJ34" s="53"/>
      <c r="AK34" s="54"/>
      <c r="AL34" s="53"/>
      <c r="AM34" s="54"/>
      <c r="AN34" s="53"/>
      <c r="AO34" s="54"/>
      <c r="AP34" s="147">
        <f t="shared" si="11"/>
        <v>0</v>
      </c>
      <c r="AQ34" s="147">
        <f t="shared" si="12"/>
        <v>0</v>
      </c>
      <c r="AR34" s="15"/>
      <c r="AS34" s="15"/>
      <c r="AT34" s="15"/>
      <c r="AU34" s="144">
        <f t="shared" si="5"/>
        <v>0</v>
      </c>
      <c r="AV34" s="55"/>
      <c r="AW34" s="55"/>
      <c r="AX34" s="43"/>
      <c r="AY34" s="144">
        <f t="shared" si="13"/>
        <v>0</v>
      </c>
      <c r="AZ34" s="56"/>
      <c r="BA34" s="56"/>
      <c r="BB34" s="56"/>
      <c r="BC34" s="144">
        <f t="shared" si="15"/>
        <v>0</v>
      </c>
      <c r="BD34" s="150" t="e">
        <f t="shared" si="16"/>
        <v>#DIV/0!</v>
      </c>
      <c r="BE34" s="137"/>
      <c r="BF34" s="137"/>
      <c r="BG34" s="137"/>
      <c r="BH34" s="144">
        <f t="shared" si="8"/>
        <v>0</v>
      </c>
      <c r="BI34" s="24">
        <f t="shared" si="14"/>
        <v>0</v>
      </c>
      <c r="BJ34" s="57">
        <f t="shared" si="9"/>
        <v>0</v>
      </c>
      <c r="BK34" s="48" t="e">
        <f t="shared" si="10"/>
        <v>#DIV/0!</v>
      </c>
      <c r="BL34" s="109"/>
      <c r="BM34" s="109"/>
      <c r="BN34" s="15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</row>
    <row r="35" spans="1:79" s="37" customFormat="1">
      <c r="A35" s="15">
        <v>26</v>
      </c>
      <c r="B35" s="122">
        <v>65032009</v>
      </c>
      <c r="C35" s="49" t="s">
        <v>405</v>
      </c>
      <c r="D35" s="17" t="s">
        <v>406</v>
      </c>
      <c r="E35" s="17" t="s">
        <v>407</v>
      </c>
      <c r="F35" s="17" t="s">
        <v>408</v>
      </c>
      <c r="G35" s="17" t="s">
        <v>310</v>
      </c>
      <c r="H35" s="17" t="s">
        <v>311</v>
      </c>
      <c r="I35" s="15">
        <v>492</v>
      </c>
      <c r="J35" s="15" t="s">
        <v>321</v>
      </c>
      <c r="K35" s="15" t="s">
        <v>914</v>
      </c>
      <c r="L35" s="50"/>
      <c r="M35" s="51"/>
      <c r="N35" s="50"/>
      <c r="O35" s="51"/>
      <c r="P35" s="50"/>
      <c r="Q35" s="51"/>
      <c r="R35" s="50"/>
      <c r="S35" s="52"/>
      <c r="T35" s="50"/>
      <c r="U35" s="52"/>
      <c r="V35" s="50"/>
      <c r="W35" s="52"/>
      <c r="X35" s="50"/>
      <c r="Y35" s="52"/>
      <c r="Z35" s="50"/>
      <c r="AA35" s="52"/>
      <c r="AB35" s="50"/>
      <c r="AC35" s="52"/>
      <c r="AD35" s="53"/>
      <c r="AE35" s="54"/>
      <c r="AF35" s="53"/>
      <c r="AG35" s="54"/>
      <c r="AH35" s="53"/>
      <c r="AI35" s="54"/>
      <c r="AJ35" s="53"/>
      <c r="AK35" s="54"/>
      <c r="AL35" s="53"/>
      <c r="AM35" s="54"/>
      <c r="AN35" s="53"/>
      <c r="AO35" s="54"/>
      <c r="AP35" s="147">
        <f t="shared" si="11"/>
        <v>0</v>
      </c>
      <c r="AQ35" s="147">
        <f t="shared" si="12"/>
        <v>0</v>
      </c>
      <c r="AR35" s="15"/>
      <c r="AS35" s="15"/>
      <c r="AT35" s="15"/>
      <c r="AU35" s="144">
        <f t="shared" si="5"/>
        <v>0</v>
      </c>
      <c r="AV35" s="55"/>
      <c r="AW35" s="55"/>
      <c r="AX35" s="43"/>
      <c r="AY35" s="144">
        <f t="shared" si="13"/>
        <v>0</v>
      </c>
      <c r="AZ35" s="56"/>
      <c r="BA35" s="56"/>
      <c r="BB35" s="56"/>
      <c r="BC35" s="144">
        <f t="shared" si="15"/>
        <v>0</v>
      </c>
      <c r="BD35" s="150" t="e">
        <f t="shared" si="16"/>
        <v>#DIV/0!</v>
      </c>
      <c r="BE35" s="137"/>
      <c r="BF35" s="137"/>
      <c r="BG35" s="137"/>
      <c r="BH35" s="144">
        <f t="shared" si="8"/>
        <v>0</v>
      </c>
      <c r="BI35" s="24">
        <f t="shared" si="14"/>
        <v>0</v>
      </c>
      <c r="BJ35" s="57">
        <f t="shared" si="9"/>
        <v>0</v>
      </c>
      <c r="BK35" s="48" t="e">
        <f t="shared" si="10"/>
        <v>#DIV/0!</v>
      </c>
      <c r="BL35" s="109"/>
      <c r="BM35" s="109"/>
      <c r="BN35" s="15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37" customFormat="1">
      <c r="A36" s="15">
        <v>27</v>
      </c>
      <c r="B36" s="122">
        <v>50032003</v>
      </c>
      <c r="C36" s="49" t="s">
        <v>409</v>
      </c>
      <c r="D36" s="17" t="s">
        <v>410</v>
      </c>
      <c r="E36" s="17" t="s">
        <v>411</v>
      </c>
      <c r="F36" s="17" t="s">
        <v>412</v>
      </c>
      <c r="G36" s="17" t="s">
        <v>310</v>
      </c>
      <c r="H36" s="17" t="s">
        <v>311</v>
      </c>
      <c r="I36" s="15">
        <v>776</v>
      </c>
      <c r="J36" s="15" t="s">
        <v>326</v>
      </c>
      <c r="K36" s="15" t="s">
        <v>915</v>
      </c>
      <c r="L36" s="50"/>
      <c r="M36" s="51"/>
      <c r="N36" s="50"/>
      <c r="O36" s="51"/>
      <c r="P36" s="50"/>
      <c r="Q36" s="51"/>
      <c r="R36" s="50"/>
      <c r="S36" s="52"/>
      <c r="T36" s="50"/>
      <c r="U36" s="52"/>
      <c r="V36" s="50"/>
      <c r="W36" s="52"/>
      <c r="X36" s="50"/>
      <c r="Y36" s="52"/>
      <c r="Z36" s="50"/>
      <c r="AA36" s="52"/>
      <c r="AB36" s="50"/>
      <c r="AC36" s="52"/>
      <c r="AD36" s="53"/>
      <c r="AE36" s="54"/>
      <c r="AF36" s="53"/>
      <c r="AG36" s="54"/>
      <c r="AH36" s="53"/>
      <c r="AI36" s="54"/>
      <c r="AJ36" s="53"/>
      <c r="AK36" s="54"/>
      <c r="AL36" s="53"/>
      <c r="AM36" s="54"/>
      <c r="AN36" s="53"/>
      <c r="AO36" s="54"/>
      <c r="AP36" s="147">
        <f t="shared" si="11"/>
        <v>0</v>
      </c>
      <c r="AQ36" s="147">
        <f t="shared" si="12"/>
        <v>0</v>
      </c>
      <c r="AR36" s="15"/>
      <c r="AS36" s="15"/>
      <c r="AT36" s="15"/>
      <c r="AU36" s="144">
        <f t="shared" si="5"/>
        <v>0</v>
      </c>
      <c r="AV36" s="55"/>
      <c r="AW36" s="55"/>
      <c r="AX36" s="43"/>
      <c r="AY36" s="144">
        <f t="shared" si="13"/>
        <v>0</v>
      </c>
      <c r="AZ36" s="56"/>
      <c r="BA36" s="56"/>
      <c r="BB36" s="56"/>
      <c r="BC36" s="144">
        <f t="shared" si="15"/>
        <v>0</v>
      </c>
      <c r="BD36" s="150" t="e">
        <f t="shared" si="16"/>
        <v>#DIV/0!</v>
      </c>
      <c r="BE36" s="137"/>
      <c r="BF36" s="137"/>
      <c r="BG36" s="137"/>
      <c r="BH36" s="144">
        <f t="shared" si="8"/>
        <v>0</v>
      </c>
      <c r="BI36" s="24">
        <f t="shared" si="14"/>
        <v>0</v>
      </c>
      <c r="BJ36" s="57">
        <f t="shared" si="9"/>
        <v>0</v>
      </c>
      <c r="BK36" s="48" t="e">
        <f t="shared" si="10"/>
        <v>#DIV/0!</v>
      </c>
      <c r="BL36" s="109"/>
      <c r="BM36" s="109"/>
      <c r="BN36" s="15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37" customFormat="1">
      <c r="A37" s="15">
        <v>28</v>
      </c>
      <c r="B37" s="122">
        <v>50022006</v>
      </c>
      <c r="C37" s="49" t="s">
        <v>413</v>
      </c>
      <c r="D37" s="17" t="s">
        <v>414</v>
      </c>
      <c r="E37" s="17" t="s">
        <v>415</v>
      </c>
      <c r="F37" s="17" t="s">
        <v>412</v>
      </c>
      <c r="G37" s="17" t="s">
        <v>310</v>
      </c>
      <c r="H37" s="17" t="s">
        <v>311</v>
      </c>
      <c r="I37" s="15">
        <v>704</v>
      </c>
      <c r="J37" s="15" t="s">
        <v>316</v>
      </c>
      <c r="K37" s="15" t="s">
        <v>912</v>
      </c>
      <c r="L37" s="50"/>
      <c r="M37" s="51"/>
      <c r="N37" s="50"/>
      <c r="O37" s="51"/>
      <c r="P37" s="50"/>
      <c r="Q37" s="51"/>
      <c r="R37" s="50"/>
      <c r="S37" s="52"/>
      <c r="T37" s="50"/>
      <c r="U37" s="52"/>
      <c r="V37" s="50"/>
      <c r="W37" s="52"/>
      <c r="X37" s="50"/>
      <c r="Y37" s="52"/>
      <c r="Z37" s="50"/>
      <c r="AA37" s="52"/>
      <c r="AB37" s="50"/>
      <c r="AC37" s="52"/>
      <c r="AD37" s="53"/>
      <c r="AE37" s="54"/>
      <c r="AF37" s="53"/>
      <c r="AG37" s="54"/>
      <c r="AH37" s="53"/>
      <c r="AI37" s="54"/>
      <c r="AJ37" s="53"/>
      <c r="AK37" s="54"/>
      <c r="AL37" s="53"/>
      <c r="AM37" s="54"/>
      <c r="AN37" s="53"/>
      <c r="AO37" s="54"/>
      <c r="AP37" s="147">
        <f t="shared" si="11"/>
        <v>0</v>
      </c>
      <c r="AQ37" s="147">
        <f t="shared" si="12"/>
        <v>0</v>
      </c>
      <c r="AR37" s="15"/>
      <c r="AS37" s="15"/>
      <c r="AT37" s="15"/>
      <c r="AU37" s="144">
        <f t="shared" si="5"/>
        <v>0</v>
      </c>
      <c r="AV37" s="55"/>
      <c r="AW37" s="55"/>
      <c r="AX37" s="43"/>
      <c r="AY37" s="144">
        <f t="shared" si="13"/>
        <v>0</v>
      </c>
      <c r="AZ37" s="56"/>
      <c r="BA37" s="56"/>
      <c r="BB37" s="56"/>
      <c r="BC37" s="144">
        <f t="shared" si="15"/>
        <v>0</v>
      </c>
      <c r="BD37" s="150" t="e">
        <f t="shared" si="16"/>
        <v>#DIV/0!</v>
      </c>
      <c r="BE37" s="137"/>
      <c r="BF37" s="137"/>
      <c r="BG37" s="137"/>
      <c r="BH37" s="144">
        <f t="shared" si="8"/>
        <v>0</v>
      </c>
      <c r="BI37" s="24">
        <f t="shared" si="14"/>
        <v>0</v>
      </c>
      <c r="BJ37" s="57">
        <f t="shared" si="9"/>
        <v>0</v>
      </c>
      <c r="BK37" s="48" t="e">
        <f t="shared" si="10"/>
        <v>#DIV/0!</v>
      </c>
      <c r="BL37" s="109"/>
      <c r="BM37" s="109"/>
      <c r="BN37" s="15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37" customFormat="1">
      <c r="A38" s="15">
        <v>29</v>
      </c>
      <c r="B38" s="122">
        <v>50032006</v>
      </c>
      <c r="C38" s="49" t="s">
        <v>416</v>
      </c>
      <c r="D38" s="17" t="s">
        <v>417</v>
      </c>
      <c r="E38" s="17" t="s">
        <v>417</v>
      </c>
      <c r="F38" s="17" t="s">
        <v>412</v>
      </c>
      <c r="G38" s="17" t="s">
        <v>310</v>
      </c>
      <c r="H38" s="17" t="s">
        <v>311</v>
      </c>
      <c r="I38" s="15">
        <v>863</v>
      </c>
      <c r="J38" s="15" t="s">
        <v>326</v>
      </c>
      <c r="K38" s="15" t="s">
        <v>915</v>
      </c>
      <c r="L38" s="50"/>
      <c r="M38" s="51"/>
      <c r="N38" s="50"/>
      <c r="O38" s="51"/>
      <c r="P38" s="50"/>
      <c r="Q38" s="51"/>
      <c r="R38" s="50"/>
      <c r="S38" s="52"/>
      <c r="T38" s="50"/>
      <c r="U38" s="52"/>
      <c r="V38" s="50"/>
      <c r="W38" s="52"/>
      <c r="X38" s="50"/>
      <c r="Y38" s="52"/>
      <c r="Z38" s="50"/>
      <c r="AA38" s="52"/>
      <c r="AB38" s="50"/>
      <c r="AC38" s="52"/>
      <c r="AD38" s="53"/>
      <c r="AE38" s="54"/>
      <c r="AF38" s="53"/>
      <c r="AG38" s="54"/>
      <c r="AH38" s="53"/>
      <c r="AI38" s="54"/>
      <c r="AJ38" s="53"/>
      <c r="AK38" s="54"/>
      <c r="AL38" s="53"/>
      <c r="AM38" s="54"/>
      <c r="AN38" s="53"/>
      <c r="AO38" s="54"/>
      <c r="AP38" s="147">
        <f t="shared" si="11"/>
        <v>0</v>
      </c>
      <c r="AQ38" s="147">
        <f t="shared" si="12"/>
        <v>0</v>
      </c>
      <c r="AR38" s="15"/>
      <c r="AS38" s="15"/>
      <c r="AT38" s="15"/>
      <c r="AU38" s="144">
        <f t="shared" si="5"/>
        <v>0</v>
      </c>
      <c r="AV38" s="55"/>
      <c r="AW38" s="55"/>
      <c r="AX38" s="43"/>
      <c r="AY38" s="144">
        <f t="shared" si="13"/>
        <v>0</v>
      </c>
      <c r="AZ38" s="56"/>
      <c r="BA38" s="56"/>
      <c r="BB38" s="56"/>
      <c r="BC38" s="144">
        <f t="shared" si="15"/>
        <v>0</v>
      </c>
      <c r="BD38" s="150" t="e">
        <f t="shared" si="16"/>
        <v>#DIV/0!</v>
      </c>
      <c r="BE38" s="137"/>
      <c r="BF38" s="137"/>
      <c r="BG38" s="137"/>
      <c r="BH38" s="144">
        <f t="shared" si="8"/>
        <v>0</v>
      </c>
      <c r="BI38" s="24">
        <f t="shared" si="14"/>
        <v>0</v>
      </c>
      <c r="BJ38" s="57">
        <f t="shared" si="9"/>
        <v>0</v>
      </c>
      <c r="BK38" s="48" t="e">
        <f t="shared" si="10"/>
        <v>#DIV/0!</v>
      </c>
      <c r="BL38" s="109"/>
      <c r="BM38" s="109"/>
      <c r="BN38" s="15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37" customFormat="1">
      <c r="A39" s="15">
        <v>30</v>
      </c>
      <c r="B39" s="122">
        <v>50052003</v>
      </c>
      <c r="C39" s="49" t="s">
        <v>418</v>
      </c>
      <c r="D39" s="17" t="s">
        <v>419</v>
      </c>
      <c r="E39" s="17" t="s">
        <v>420</v>
      </c>
      <c r="F39" s="17" t="s">
        <v>412</v>
      </c>
      <c r="G39" s="17" t="s">
        <v>310</v>
      </c>
      <c r="H39" s="17" t="s">
        <v>311</v>
      </c>
      <c r="I39" s="15">
        <v>709</v>
      </c>
      <c r="J39" s="15" t="s">
        <v>321</v>
      </c>
      <c r="K39" s="15" t="s">
        <v>914</v>
      </c>
      <c r="L39" s="50"/>
      <c r="M39" s="51"/>
      <c r="N39" s="50"/>
      <c r="O39" s="51"/>
      <c r="P39" s="50"/>
      <c r="Q39" s="51"/>
      <c r="R39" s="50"/>
      <c r="S39" s="52"/>
      <c r="T39" s="50"/>
      <c r="U39" s="52"/>
      <c r="V39" s="50"/>
      <c r="W39" s="52"/>
      <c r="X39" s="50"/>
      <c r="Y39" s="52"/>
      <c r="Z39" s="50"/>
      <c r="AA39" s="52"/>
      <c r="AB39" s="50"/>
      <c r="AC39" s="52"/>
      <c r="AD39" s="53"/>
      <c r="AE39" s="54"/>
      <c r="AF39" s="53"/>
      <c r="AG39" s="54"/>
      <c r="AH39" s="53"/>
      <c r="AI39" s="54"/>
      <c r="AJ39" s="53"/>
      <c r="AK39" s="54"/>
      <c r="AL39" s="53"/>
      <c r="AM39" s="54"/>
      <c r="AN39" s="53"/>
      <c r="AO39" s="54"/>
      <c r="AP39" s="147">
        <f t="shared" si="11"/>
        <v>0</v>
      </c>
      <c r="AQ39" s="147">
        <f t="shared" si="12"/>
        <v>0</v>
      </c>
      <c r="AR39" s="15"/>
      <c r="AS39" s="15"/>
      <c r="AT39" s="15"/>
      <c r="AU39" s="144">
        <f t="shared" si="5"/>
        <v>0</v>
      </c>
      <c r="AV39" s="55"/>
      <c r="AW39" s="55"/>
      <c r="AX39" s="43"/>
      <c r="AY39" s="144">
        <f t="shared" si="13"/>
        <v>0</v>
      </c>
      <c r="AZ39" s="56"/>
      <c r="BA39" s="56"/>
      <c r="BB39" s="56"/>
      <c r="BC39" s="144">
        <f t="shared" ref="BC39:BC102" si="17">AU39-AY39</f>
        <v>0</v>
      </c>
      <c r="BD39" s="150" t="e">
        <f t="shared" ref="BD39:BD102" si="18">BC39*100/AY39</f>
        <v>#DIV/0!</v>
      </c>
      <c r="BE39" s="137"/>
      <c r="BF39" s="137"/>
      <c r="BG39" s="137"/>
      <c r="BH39" s="144">
        <f t="shared" si="8"/>
        <v>0</v>
      </c>
      <c r="BI39" s="24">
        <f t="shared" si="14"/>
        <v>0</v>
      </c>
      <c r="BJ39" s="57">
        <f t="shared" si="9"/>
        <v>0</v>
      </c>
      <c r="BK39" s="48" t="e">
        <f t="shared" si="10"/>
        <v>#DIV/0!</v>
      </c>
      <c r="BL39" s="109"/>
      <c r="BM39" s="109"/>
      <c r="BN39" s="15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37" customFormat="1">
      <c r="A40" s="15">
        <v>31</v>
      </c>
      <c r="B40" s="122">
        <v>57032002</v>
      </c>
      <c r="C40" s="49" t="s">
        <v>421</v>
      </c>
      <c r="D40" s="17" t="s">
        <v>422</v>
      </c>
      <c r="E40" s="17" t="s">
        <v>422</v>
      </c>
      <c r="F40" s="17" t="s">
        <v>423</v>
      </c>
      <c r="G40" s="17" t="s">
        <v>310</v>
      </c>
      <c r="H40" s="17" t="s">
        <v>311</v>
      </c>
      <c r="I40" s="15">
        <v>819</v>
      </c>
      <c r="J40" s="15" t="s">
        <v>326</v>
      </c>
      <c r="K40" s="15" t="s">
        <v>912</v>
      </c>
      <c r="L40" s="50"/>
      <c r="M40" s="51"/>
      <c r="N40" s="50"/>
      <c r="O40" s="51"/>
      <c r="P40" s="50"/>
      <c r="Q40" s="51"/>
      <c r="R40" s="50"/>
      <c r="S40" s="52"/>
      <c r="T40" s="50"/>
      <c r="U40" s="52"/>
      <c r="V40" s="50"/>
      <c r="W40" s="52"/>
      <c r="X40" s="50"/>
      <c r="Y40" s="52"/>
      <c r="Z40" s="50"/>
      <c r="AA40" s="52"/>
      <c r="AB40" s="50"/>
      <c r="AC40" s="52"/>
      <c r="AD40" s="53"/>
      <c r="AE40" s="54"/>
      <c r="AF40" s="53"/>
      <c r="AG40" s="54"/>
      <c r="AH40" s="53"/>
      <c r="AI40" s="54"/>
      <c r="AJ40" s="53"/>
      <c r="AK40" s="54"/>
      <c r="AL40" s="53"/>
      <c r="AM40" s="54"/>
      <c r="AN40" s="53"/>
      <c r="AO40" s="54"/>
      <c r="AP40" s="147">
        <f t="shared" si="11"/>
        <v>0</v>
      </c>
      <c r="AQ40" s="147">
        <f t="shared" si="12"/>
        <v>0</v>
      </c>
      <c r="AR40" s="15"/>
      <c r="AS40" s="15"/>
      <c r="AT40" s="15"/>
      <c r="AU40" s="144">
        <f t="shared" si="5"/>
        <v>0</v>
      </c>
      <c r="AV40" s="55"/>
      <c r="AW40" s="55"/>
      <c r="AX40" s="43"/>
      <c r="AY40" s="144">
        <f t="shared" si="13"/>
        <v>0</v>
      </c>
      <c r="AZ40" s="56"/>
      <c r="BA40" s="56"/>
      <c r="BB40" s="56"/>
      <c r="BC40" s="144">
        <f t="shared" si="17"/>
        <v>0</v>
      </c>
      <c r="BD40" s="150" t="e">
        <f t="shared" si="18"/>
        <v>#DIV/0!</v>
      </c>
      <c r="BE40" s="137"/>
      <c r="BF40" s="137"/>
      <c r="BG40" s="137"/>
      <c r="BH40" s="144">
        <f t="shared" si="8"/>
        <v>0</v>
      </c>
      <c r="BI40" s="24">
        <f t="shared" si="14"/>
        <v>0</v>
      </c>
      <c r="BJ40" s="57">
        <f t="shared" si="9"/>
        <v>0</v>
      </c>
      <c r="BK40" s="48" t="e">
        <f t="shared" si="10"/>
        <v>#DIV/0!</v>
      </c>
      <c r="BL40" s="109"/>
      <c r="BM40" s="109"/>
      <c r="BN40" s="15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37" customFormat="1">
      <c r="A41" s="15">
        <v>32</v>
      </c>
      <c r="B41" s="122">
        <v>55012013</v>
      </c>
      <c r="C41" s="49" t="s">
        <v>424</v>
      </c>
      <c r="D41" s="17" t="s">
        <v>425</v>
      </c>
      <c r="E41" s="17" t="s">
        <v>426</v>
      </c>
      <c r="F41" s="17" t="s">
        <v>427</v>
      </c>
      <c r="G41" s="17" t="s">
        <v>310</v>
      </c>
      <c r="H41" s="17" t="s">
        <v>311</v>
      </c>
      <c r="I41" s="15">
        <v>643</v>
      </c>
      <c r="J41" s="15" t="s">
        <v>326</v>
      </c>
      <c r="K41" s="15" t="s">
        <v>914</v>
      </c>
      <c r="L41" s="50"/>
      <c r="M41" s="51"/>
      <c r="N41" s="50"/>
      <c r="O41" s="51"/>
      <c r="P41" s="50"/>
      <c r="Q41" s="51"/>
      <c r="R41" s="50"/>
      <c r="S41" s="52"/>
      <c r="T41" s="50"/>
      <c r="U41" s="52"/>
      <c r="V41" s="50"/>
      <c r="W41" s="52"/>
      <c r="X41" s="50"/>
      <c r="Y41" s="52"/>
      <c r="Z41" s="50"/>
      <c r="AA41" s="52"/>
      <c r="AB41" s="50"/>
      <c r="AC41" s="52"/>
      <c r="AD41" s="53"/>
      <c r="AE41" s="54"/>
      <c r="AF41" s="53"/>
      <c r="AG41" s="54"/>
      <c r="AH41" s="53"/>
      <c r="AI41" s="54"/>
      <c r="AJ41" s="53"/>
      <c r="AK41" s="54"/>
      <c r="AL41" s="53"/>
      <c r="AM41" s="54"/>
      <c r="AN41" s="53"/>
      <c r="AO41" s="54"/>
      <c r="AP41" s="147">
        <f t="shared" si="11"/>
        <v>0</v>
      </c>
      <c r="AQ41" s="147">
        <f t="shared" si="12"/>
        <v>0</v>
      </c>
      <c r="AR41" s="15"/>
      <c r="AS41" s="15"/>
      <c r="AT41" s="15"/>
      <c r="AU41" s="144">
        <f t="shared" si="5"/>
        <v>0</v>
      </c>
      <c r="AV41" s="55"/>
      <c r="AW41" s="55"/>
      <c r="AX41" s="43"/>
      <c r="AY41" s="144">
        <f t="shared" si="13"/>
        <v>0</v>
      </c>
      <c r="AZ41" s="56"/>
      <c r="BA41" s="56"/>
      <c r="BB41" s="56"/>
      <c r="BC41" s="144">
        <f t="shared" si="17"/>
        <v>0</v>
      </c>
      <c r="BD41" s="150" t="e">
        <f t="shared" si="18"/>
        <v>#DIV/0!</v>
      </c>
      <c r="BE41" s="137"/>
      <c r="BF41" s="137"/>
      <c r="BG41" s="137"/>
      <c r="BH41" s="144">
        <f t="shared" si="8"/>
        <v>0</v>
      </c>
      <c r="BI41" s="24">
        <f t="shared" si="14"/>
        <v>0</v>
      </c>
      <c r="BJ41" s="57">
        <f t="shared" si="9"/>
        <v>0</v>
      </c>
      <c r="BK41" s="48" t="e">
        <f t="shared" si="10"/>
        <v>#DIV/0!</v>
      </c>
      <c r="BL41" s="109"/>
      <c r="BM41" s="109"/>
      <c r="BN41" s="15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37" customFormat="1">
      <c r="A42" s="15">
        <v>33</v>
      </c>
      <c r="B42" s="122">
        <v>58012002</v>
      </c>
      <c r="C42" s="49" t="s">
        <v>428</v>
      </c>
      <c r="D42" s="17" t="s">
        <v>429</v>
      </c>
      <c r="E42" s="17" t="s">
        <v>430</v>
      </c>
      <c r="F42" s="17" t="s">
        <v>431</v>
      </c>
      <c r="G42" s="17" t="s">
        <v>310</v>
      </c>
      <c r="H42" s="17" t="s">
        <v>311</v>
      </c>
      <c r="I42" s="15">
        <v>924</v>
      </c>
      <c r="J42" s="15" t="s">
        <v>321</v>
      </c>
      <c r="K42" s="15" t="s">
        <v>915</v>
      </c>
      <c r="L42" s="50"/>
      <c r="M42" s="51"/>
      <c r="N42" s="50"/>
      <c r="O42" s="51"/>
      <c r="P42" s="50"/>
      <c r="Q42" s="51"/>
      <c r="R42" s="50"/>
      <c r="S42" s="52"/>
      <c r="T42" s="50"/>
      <c r="U42" s="52"/>
      <c r="V42" s="50"/>
      <c r="W42" s="52"/>
      <c r="X42" s="50"/>
      <c r="Y42" s="52"/>
      <c r="Z42" s="50"/>
      <c r="AA42" s="52"/>
      <c r="AB42" s="50"/>
      <c r="AC42" s="52"/>
      <c r="AD42" s="53"/>
      <c r="AE42" s="54"/>
      <c r="AF42" s="53"/>
      <c r="AG42" s="54"/>
      <c r="AH42" s="53"/>
      <c r="AI42" s="54"/>
      <c r="AJ42" s="53"/>
      <c r="AK42" s="54"/>
      <c r="AL42" s="53"/>
      <c r="AM42" s="54"/>
      <c r="AN42" s="53"/>
      <c r="AO42" s="54"/>
      <c r="AP42" s="147">
        <f t="shared" si="11"/>
        <v>0</v>
      </c>
      <c r="AQ42" s="147">
        <f t="shared" si="12"/>
        <v>0</v>
      </c>
      <c r="AR42" s="15"/>
      <c r="AS42" s="15"/>
      <c r="AT42" s="15"/>
      <c r="AU42" s="144">
        <f t="shared" si="5"/>
        <v>0</v>
      </c>
      <c r="AV42" s="55"/>
      <c r="AW42" s="55"/>
      <c r="AX42" s="43"/>
      <c r="AY42" s="144">
        <f t="shared" si="13"/>
        <v>0</v>
      </c>
      <c r="AZ42" s="56"/>
      <c r="BA42" s="56"/>
      <c r="BB42" s="56"/>
      <c r="BC42" s="144">
        <f t="shared" si="17"/>
        <v>0</v>
      </c>
      <c r="BD42" s="150" t="e">
        <f t="shared" si="18"/>
        <v>#DIV/0!</v>
      </c>
      <c r="BE42" s="137"/>
      <c r="BF42" s="137"/>
      <c r="BG42" s="137"/>
      <c r="BH42" s="144">
        <f t="shared" si="8"/>
        <v>0</v>
      </c>
      <c r="BI42" s="24">
        <f t="shared" si="14"/>
        <v>0</v>
      </c>
      <c r="BJ42" s="57">
        <f t="shared" si="9"/>
        <v>0</v>
      </c>
      <c r="BK42" s="48" t="e">
        <f t="shared" si="10"/>
        <v>#DIV/0!</v>
      </c>
      <c r="BL42" s="109"/>
      <c r="BM42" s="109"/>
      <c r="BN42" s="15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37" customFormat="1">
      <c r="A43" s="15">
        <v>34</v>
      </c>
      <c r="B43" s="122">
        <v>58022005</v>
      </c>
      <c r="C43" s="49" t="s">
        <v>432</v>
      </c>
      <c r="D43" s="17" t="s">
        <v>433</v>
      </c>
      <c r="E43" s="17" t="s">
        <v>433</v>
      </c>
      <c r="F43" s="17" t="s">
        <v>431</v>
      </c>
      <c r="G43" s="17" t="s">
        <v>310</v>
      </c>
      <c r="H43" s="17" t="s">
        <v>311</v>
      </c>
      <c r="I43" s="15">
        <v>751</v>
      </c>
      <c r="J43" s="15" t="s">
        <v>321</v>
      </c>
      <c r="K43" s="15" t="s">
        <v>915</v>
      </c>
      <c r="L43" s="50"/>
      <c r="M43" s="51"/>
      <c r="N43" s="50"/>
      <c r="O43" s="51"/>
      <c r="P43" s="50"/>
      <c r="Q43" s="51"/>
      <c r="R43" s="50"/>
      <c r="S43" s="52"/>
      <c r="T43" s="50"/>
      <c r="U43" s="52"/>
      <c r="V43" s="50"/>
      <c r="W43" s="52"/>
      <c r="X43" s="50"/>
      <c r="Y43" s="52"/>
      <c r="Z43" s="50"/>
      <c r="AA43" s="52"/>
      <c r="AB43" s="50"/>
      <c r="AC43" s="52"/>
      <c r="AD43" s="53"/>
      <c r="AE43" s="54"/>
      <c r="AF43" s="53"/>
      <c r="AG43" s="54"/>
      <c r="AH43" s="53"/>
      <c r="AI43" s="54"/>
      <c r="AJ43" s="53"/>
      <c r="AK43" s="54"/>
      <c r="AL43" s="53"/>
      <c r="AM43" s="54"/>
      <c r="AN43" s="53"/>
      <c r="AO43" s="54"/>
      <c r="AP43" s="147">
        <f t="shared" si="11"/>
        <v>0</v>
      </c>
      <c r="AQ43" s="147">
        <f t="shared" si="12"/>
        <v>0</v>
      </c>
      <c r="AR43" s="15"/>
      <c r="AS43" s="15"/>
      <c r="AT43" s="15"/>
      <c r="AU43" s="144">
        <f t="shared" si="5"/>
        <v>0</v>
      </c>
      <c r="AV43" s="55"/>
      <c r="AW43" s="55"/>
      <c r="AX43" s="43"/>
      <c r="AY43" s="144">
        <f t="shared" si="13"/>
        <v>0</v>
      </c>
      <c r="AZ43" s="56"/>
      <c r="BA43" s="56"/>
      <c r="BB43" s="56"/>
      <c r="BC43" s="144">
        <f t="shared" si="17"/>
        <v>0</v>
      </c>
      <c r="BD43" s="150" t="e">
        <f t="shared" si="18"/>
        <v>#DIV/0!</v>
      </c>
      <c r="BE43" s="137"/>
      <c r="BF43" s="137"/>
      <c r="BG43" s="137"/>
      <c r="BH43" s="144">
        <f t="shared" si="8"/>
        <v>0</v>
      </c>
      <c r="BI43" s="24">
        <f t="shared" si="14"/>
        <v>0</v>
      </c>
      <c r="BJ43" s="57">
        <f t="shared" si="9"/>
        <v>0</v>
      </c>
      <c r="BK43" s="48" t="e">
        <f t="shared" si="10"/>
        <v>#DIV/0!</v>
      </c>
      <c r="BL43" s="109"/>
      <c r="BM43" s="109"/>
      <c r="BN43" s="15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37" customFormat="1">
      <c r="A44" s="15">
        <v>35</v>
      </c>
      <c r="B44" s="122">
        <v>58012005</v>
      </c>
      <c r="C44" s="49" t="s">
        <v>434</v>
      </c>
      <c r="D44" s="17" t="s">
        <v>435</v>
      </c>
      <c r="E44" s="17" t="s">
        <v>436</v>
      </c>
      <c r="F44" s="17" t="s">
        <v>431</v>
      </c>
      <c r="G44" s="17" t="s">
        <v>310</v>
      </c>
      <c r="H44" s="17" t="s">
        <v>311</v>
      </c>
      <c r="I44" s="15">
        <v>828</v>
      </c>
      <c r="J44" s="15" t="s">
        <v>321</v>
      </c>
      <c r="K44" s="15" t="s">
        <v>914</v>
      </c>
      <c r="L44" s="50"/>
      <c r="M44" s="51"/>
      <c r="N44" s="50"/>
      <c r="O44" s="51"/>
      <c r="P44" s="50"/>
      <c r="Q44" s="51"/>
      <c r="R44" s="50"/>
      <c r="S44" s="52"/>
      <c r="T44" s="50"/>
      <c r="U44" s="52"/>
      <c r="V44" s="50"/>
      <c r="W44" s="52"/>
      <c r="X44" s="50"/>
      <c r="Y44" s="52"/>
      <c r="Z44" s="50"/>
      <c r="AA44" s="52"/>
      <c r="AB44" s="50"/>
      <c r="AC44" s="52"/>
      <c r="AD44" s="53"/>
      <c r="AE44" s="54"/>
      <c r="AF44" s="53"/>
      <c r="AG44" s="54"/>
      <c r="AH44" s="53"/>
      <c r="AI44" s="54"/>
      <c r="AJ44" s="53"/>
      <c r="AK44" s="54"/>
      <c r="AL44" s="53"/>
      <c r="AM44" s="54"/>
      <c r="AN44" s="53"/>
      <c r="AO44" s="54"/>
      <c r="AP44" s="147">
        <f t="shared" si="11"/>
        <v>0</v>
      </c>
      <c r="AQ44" s="147">
        <f t="shared" si="12"/>
        <v>0</v>
      </c>
      <c r="AR44" s="15"/>
      <c r="AS44" s="15"/>
      <c r="AT44" s="15"/>
      <c r="AU44" s="144">
        <f t="shared" si="5"/>
        <v>0</v>
      </c>
      <c r="AV44" s="55"/>
      <c r="AW44" s="55"/>
      <c r="AX44" s="43"/>
      <c r="AY44" s="144">
        <f t="shared" si="13"/>
        <v>0</v>
      </c>
      <c r="AZ44" s="56"/>
      <c r="BA44" s="56"/>
      <c r="BB44" s="56"/>
      <c r="BC44" s="144">
        <f t="shared" si="17"/>
        <v>0</v>
      </c>
      <c r="BD44" s="150" t="e">
        <f t="shared" si="18"/>
        <v>#DIV/0!</v>
      </c>
      <c r="BE44" s="137"/>
      <c r="BF44" s="137"/>
      <c r="BG44" s="137"/>
      <c r="BH44" s="144">
        <f t="shared" si="8"/>
        <v>0</v>
      </c>
      <c r="BI44" s="24">
        <f t="shared" si="14"/>
        <v>0</v>
      </c>
      <c r="BJ44" s="57">
        <f t="shared" si="9"/>
        <v>0</v>
      </c>
      <c r="BK44" s="48" t="e">
        <f t="shared" si="10"/>
        <v>#DIV/0!</v>
      </c>
      <c r="BL44" s="109"/>
      <c r="BM44" s="109"/>
      <c r="BN44" s="15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37" customFormat="1">
      <c r="A45" s="15">
        <v>36</v>
      </c>
      <c r="B45" s="122">
        <v>58012007</v>
      </c>
      <c r="C45" s="49" t="s">
        <v>437</v>
      </c>
      <c r="D45" s="17" t="s">
        <v>438</v>
      </c>
      <c r="E45" s="17" t="s">
        <v>439</v>
      </c>
      <c r="F45" s="17" t="s">
        <v>431</v>
      </c>
      <c r="G45" s="17" t="s">
        <v>310</v>
      </c>
      <c r="H45" s="17" t="s">
        <v>311</v>
      </c>
      <c r="I45" s="15">
        <v>866</v>
      </c>
      <c r="J45" s="15" t="s">
        <v>321</v>
      </c>
      <c r="K45" s="15" t="s">
        <v>915</v>
      </c>
      <c r="L45" s="50"/>
      <c r="M45" s="51"/>
      <c r="N45" s="50"/>
      <c r="O45" s="51"/>
      <c r="P45" s="50"/>
      <c r="Q45" s="51"/>
      <c r="R45" s="50"/>
      <c r="S45" s="52"/>
      <c r="T45" s="50"/>
      <c r="U45" s="52"/>
      <c r="V45" s="50"/>
      <c r="W45" s="52"/>
      <c r="X45" s="50"/>
      <c r="Y45" s="52"/>
      <c r="Z45" s="50"/>
      <c r="AA45" s="52"/>
      <c r="AB45" s="50"/>
      <c r="AC45" s="52"/>
      <c r="AD45" s="53"/>
      <c r="AE45" s="54"/>
      <c r="AF45" s="53"/>
      <c r="AG45" s="54"/>
      <c r="AH45" s="53"/>
      <c r="AI45" s="54"/>
      <c r="AJ45" s="53"/>
      <c r="AK45" s="54"/>
      <c r="AL45" s="53"/>
      <c r="AM45" s="54"/>
      <c r="AN45" s="53"/>
      <c r="AO45" s="54"/>
      <c r="AP45" s="147">
        <f t="shared" si="11"/>
        <v>0</v>
      </c>
      <c r="AQ45" s="147">
        <f t="shared" si="12"/>
        <v>0</v>
      </c>
      <c r="AR45" s="15"/>
      <c r="AS45" s="15"/>
      <c r="AT45" s="15"/>
      <c r="AU45" s="144">
        <f t="shared" si="5"/>
        <v>0</v>
      </c>
      <c r="AV45" s="55"/>
      <c r="AW45" s="55"/>
      <c r="AX45" s="43"/>
      <c r="AY45" s="144">
        <f t="shared" si="13"/>
        <v>0</v>
      </c>
      <c r="AZ45" s="56"/>
      <c r="BA45" s="56"/>
      <c r="BB45" s="56"/>
      <c r="BC45" s="144">
        <f t="shared" si="17"/>
        <v>0</v>
      </c>
      <c r="BD45" s="150" t="e">
        <f t="shared" si="18"/>
        <v>#DIV/0!</v>
      </c>
      <c r="BE45" s="137"/>
      <c r="BF45" s="137"/>
      <c r="BG45" s="137"/>
      <c r="BH45" s="144">
        <f t="shared" si="8"/>
        <v>0</v>
      </c>
      <c r="BI45" s="24">
        <f t="shared" si="14"/>
        <v>0</v>
      </c>
      <c r="BJ45" s="57">
        <f t="shared" si="9"/>
        <v>0</v>
      </c>
      <c r="BK45" s="48" t="e">
        <f t="shared" si="10"/>
        <v>#DIV/0!</v>
      </c>
      <c r="BL45" s="109"/>
      <c r="BM45" s="109"/>
      <c r="BN45" s="15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37" customFormat="1">
      <c r="A46" s="15">
        <v>37</v>
      </c>
      <c r="B46" s="122">
        <v>52012005</v>
      </c>
      <c r="C46" s="49" t="s">
        <v>440</v>
      </c>
      <c r="D46" s="17" t="s">
        <v>441</v>
      </c>
      <c r="E46" s="17" t="s">
        <v>442</v>
      </c>
      <c r="F46" s="17" t="s">
        <v>443</v>
      </c>
      <c r="G46" s="17" t="s">
        <v>310</v>
      </c>
      <c r="H46" s="17" t="s">
        <v>311</v>
      </c>
      <c r="I46" s="15">
        <v>605</v>
      </c>
      <c r="J46" s="15" t="s">
        <v>316</v>
      </c>
      <c r="K46" s="15" t="s">
        <v>914</v>
      </c>
      <c r="L46" s="50"/>
      <c r="M46" s="51"/>
      <c r="N46" s="50"/>
      <c r="O46" s="51"/>
      <c r="P46" s="50"/>
      <c r="Q46" s="51"/>
      <c r="R46" s="50"/>
      <c r="S46" s="52"/>
      <c r="T46" s="50"/>
      <c r="U46" s="52"/>
      <c r="V46" s="50"/>
      <c r="W46" s="52"/>
      <c r="X46" s="50"/>
      <c r="Y46" s="52"/>
      <c r="Z46" s="50"/>
      <c r="AA46" s="52"/>
      <c r="AB46" s="50"/>
      <c r="AC46" s="52"/>
      <c r="AD46" s="53"/>
      <c r="AE46" s="54"/>
      <c r="AF46" s="53"/>
      <c r="AG46" s="54"/>
      <c r="AH46" s="53"/>
      <c r="AI46" s="54"/>
      <c r="AJ46" s="53"/>
      <c r="AK46" s="54"/>
      <c r="AL46" s="53"/>
      <c r="AM46" s="54"/>
      <c r="AN46" s="53"/>
      <c r="AO46" s="54"/>
      <c r="AP46" s="147">
        <f t="shared" si="11"/>
        <v>0</v>
      </c>
      <c r="AQ46" s="147">
        <f t="shared" si="12"/>
        <v>0</v>
      </c>
      <c r="AR46" s="15"/>
      <c r="AS46" s="15"/>
      <c r="AT46" s="15"/>
      <c r="AU46" s="144">
        <f t="shared" si="5"/>
        <v>0</v>
      </c>
      <c r="AV46" s="55"/>
      <c r="AW46" s="55"/>
      <c r="AX46" s="43"/>
      <c r="AY46" s="144">
        <f t="shared" si="13"/>
        <v>0</v>
      </c>
      <c r="AZ46" s="56"/>
      <c r="BA46" s="56"/>
      <c r="BB46" s="56"/>
      <c r="BC46" s="144">
        <f t="shared" si="17"/>
        <v>0</v>
      </c>
      <c r="BD46" s="150" t="e">
        <f t="shared" si="18"/>
        <v>#DIV/0!</v>
      </c>
      <c r="BE46" s="137"/>
      <c r="BF46" s="137"/>
      <c r="BG46" s="137"/>
      <c r="BH46" s="144">
        <f t="shared" si="8"/>
        <v>0</v>
      </c>
      <c r="BI46" s="24">
        <f t="shared" si="14"/>
        <v>0</v>
      </c>
      <c r="BJ46" s="57">
        <f t="shared" si="9"/>
        <v>0</v>
      </c>
      <c r="BK46" s="48" t="e">
        <f t="shared" si="10"/>
        <v>#DIV/0!</v>
      </c>
      <c r="BL46" s="109"/>
      <c r="BM46" s="109"/>
      <c r="BN46" s="15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37" customFormat="1">
      <c r="A47" s="15">
        <v>38</v>
      </c>
      <c r="B47" s="122">
        <v>56022003</v>
      </c>
      <c r="C47" s="49" t="s">
        <v>444</v>
      </c>
      <c r="D47" s="17" t="s">
        <v>445</v>
      </c>
      <c r="E47" s="17" t="s">
        <v>446</v>
      </c>
      <c r="F47" s="17" t="s">
        <v>447</v>
      </c>
      <c r="G47" s="17" t="s">
        <v>310</v>
      </c>
      <c r="H47" s="17" t="s">
        <v>311</v>
      </c>
      <c r="I47" s="15">
        <v>744</v>
      </c>
      <c r="J47" s="15" t="s">
        <v>326</v>
      </c>
      <c r="K47" s="15" t="s">
        <v>915</v>
      </c>
      <c r="L47" s="50"/>
      <c r="M47" s="51"/>
      <c r="N47" s="50"/>
      <c r="O47" s="51"/>
      <c r="P47" s="50"/>
      <c r="Q47" s="51"/>
      <c r="R47" s="50"/>
      <c r="S47" s="52"/>
      <c r="T47" s="50"/>
      <c r="U47" s="52"/>
      <c r="V47" s="50"/>
      <c r="W47" s="52"/>
      <c r="X47" s="50"/>
      <c r="Y47" s="52"/>
      <c r="Z47" s="50"/>
      <c r="AA47" s="52"/>
      <c r="AB47" s="50"/>
      <c r="AC47" s="52"/>
      <c r="AD47" s="53"/>
      <c r="AE47" s="54"/>
      <c r="AF47" s="53"/>
      <c r="AG47" s="54"/>
      <c r="AH47" s="53"/>
      <c r="AI47" s="54"/>
      <c r="AJ47" s="53"/>
      <c r="AK47" s="54"/>
      <c r="AL47" s="53"/>
      <c r="AM47" s="54"/>
      <c r="AN47" s="53"/>
      <c r="AO47" s="54"/>
      <c r="AP47" s="147">
        <f t="shared" si="11"/>
        <v>0</v>
      </c>
      <c r="AQ47" s="147">
        <f t="shared" si="12"/>
        <v>0</v>
      </c>
      <c r="AR47" s="15"/>
      <c r="AS47" s="15"/>
      <c r="AT47" s="15"/>
      <c r="AU47" s="144">
        <f t="shared" si="5"/>
        <v>0</v>
      </c>
      <c r="AV47" s="55"/>
      <c r="AW47" s="55"/>
      <c r="AX47" s="43"/>
      <c r="AY47" s="144">
        <f t="shared" si="13"/>
        <v>0</v>
      </c>
      <c r="AZ47" s="56"/>
      <c r="BA47" s="56"/>
      <c r="BB47" s="56"/>
      <c r="BC47" s="144">
        <f t="shared" si="17"/>
        <v>0</v>
      </c>
      <c r="BD47" s="150" t="e">
        <f t="shared" si="18"/>
        <v>#DIV/0!</v>
      </c>
      <c r="BE47" s="137"/>
      <c r="BF47" s="137"/>
      <c r="BG47" s="137"/>
      <c r="BH47" s="144">
        <f t="shared" si="8"/>
        <v>0</v>
      </c>
      <c r="BI47" s="24">
        <f t="shared" si="14"/>
        <v>0</v>
      </c>
      <c r="BJ47" s="57">
        <f t="shared" si="9"/>
        <v>0</v>
      </c>
      <c r="BK47" s="48" t="e">
        <f t="shared" si="10"/>
        <v>#DIV/0!</v>
      </c>
      <c r="BL47" s="109"/>
      <c r="BM47" s="109"/>
      <c r="BN47" s="15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79" s="37" customFormat="1">
      <c r="A48" s="15">
        <v>39</v>
      </c>
      <c r="B48" s="122">
        <v>54012009</v>
      </c>
      <c r="C48" s="49" t="s">
        <v>448</v>
      </c>
      <c r="D48" s="17" t="s">
        <v>449</v>
      </c>
      <c r="E48" s="17" t="s">
        <v>450</v>
      </c>
      <c r="F48" s="17" t="s">
        <v>451</v>
      </c>
      <c r="G48" s="17" t="s">
        <v>310</v>
      </c>
      <c r="H48" s="17" t="s">
        <v>311</v>
      </c>
      <c r="I48" s="15">
        <v>585</v>
      </c>
      <c r="J48" s="15" t="s">
        <v>321</v>
      </c>
      <c r="K48" s="15" t="s">
        <v>914</v>
      </c>
      <c r="L48" s="50"/>
      <c r="M48" s="51"/>
      <c r="N48" s="50"/>
      <c r="O48" s="51"/>
      <c r="P48" s="50"/>
      <c r="Q48" s="51"/>
      <c r="R48" s="50"/>
      <c r="S48" s="52"/>
      <c r="T48" s="50"/>
      <c r="U48" s="52"/>
      <c r="V48" s="50"/>
      <c r="W48" s="52"/>
      <c r="X48" s="50"/>
      <c r="Y48" s="52"/>
      <c r="Z48" s="50"/>
      <c r="AA48" s="52"/>
      <c r="AB48" s="50"/>
      <c r="AC48" s="52"/>
      <c r="AD48" s="53"/>
      <c r="AE48" s="54"/>
      <c r="AF48" s="53"/>
      <c r="AG48" s="54"/>
      <c r="AH48" s="53"/>
      <c r="AI48" s="54"/>
      <c r="AJ48" s="53"/>
      <c r="AK48" s="54"/>
      <c r="AL48" s="53"/>
      <c r="AM48" s="54"/>
      <c r="AN48" s="53"/>
      <c r="AO48" s="54"/>
      <c r="AP48" s="147">
        <f t="shared" si="11"/>
        <v>0</v>
      </c>
      <c r="AQ48" s="147">
        <f t="shared" si="12"/>
        <v>0</v>
      </c>
      <c r="AR48" s="15"/>
      <c r="AS48" s="15"/>
      <c r="AT48" s="15"/>
      <c r="AU48" s="144">
        <f t="shared" si="5"/>
        <v>0</v>
      </c>
      <c r="AV48" s="55"/>
      <c r="AW48" s="55"/>
      <c r="AX48" s="43"/>
      <c r="AY48" s="144">
        <f t="shared" si="13"/>
        <v>0</v>
      </c>
      <c r="AZ48" s="56"/>
      <c r="BA48" s="56"/>
      <c r="BB48" s="56"/>
      <c r="BC48" s="144">
        <f t="shared" si="17"/>
        <v>0</v>
      </c>
      <c r="BD48" s="150" t="e">
        <f t="shared" si="18"/>
        <v>#DIV/0!</v>
      </c>
      <c r="BE48" s="137"/>
      <c r="BF48" s="137"/>
      <c r="BG48" s="137"/>
      <c r="BH48" s="144">
        <f t="shared" si="8"/>
        <v>0</v>
      </c>
      <c r="BI48" s="24">
        <f t="shared" si="14"/>
        <v>0</v>
      </c>
      <c r="BJ48" s="57">
        <f t="shared" si="9"/>
        <v>0</v>
      </c>
      <c r="BK48" s="48" t="e">
        <f t="shared" si="10"/>
        <v>#DIV/0!</v>
      </c>
      <c r="BL48" s="109"/>
      <c r="BM48" s="109"/>
      <c r="BN48" s="15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</row>
    <row r="49" spans="1:79" s="37" customFormat="1">
      <c r="A49" s="15">
        <v>40</v>
      </c>
      <c r="B49" s="122">
        <v>51012002</v>
      </c>
      <c r="C49" s="49" t="s">
        <v>452</v>
      </c>
      <c r="D49" s="17" t="s">
        <v>453</v>
      </c>
      <c r="E49" s="17" t="s">
        <v>454</v>
      </c>
      <c r="F49" s="17" t="s">
        <v>455</v>
      </c>
      <c r="G49" s="17" t="s">
        <v>310</v>
      </c>
      <c r="H49" s="17" t="s">
        <v>311</v>
      </c>
      <c r="I49" s="15">
        <v>679</v>
      </c>
      <c r="J49" s="15" t="s">
        <v>321</v>
      </c>
      <c r="K49" s="15" t="s">
        <v>914</v>
      </c>
      <c r="L49" s="50"/>
      <c r="M49" s="51"/>
      <c r="N49" s="50"/>
      <c r="O49" s="51"/>
      <c r="P49" s="50"/>
      <c r="Q49" s="51"/>
      <c r="R49" s="50"/>
      <c r="S49" s="52"/>
      <c r="T49" s="50"/>
      <c r="U49" s="52"/>
      <c r="V49" s="50"/>
      <c r="W49" s="52"/>
      <c r="X49" s="50"/>
      <c r="Y49" s="52"/>
      <c r="Z49" s="50"/>
      <c r="AA49" s="52"/>
      <c r="AB49" s="50"/>
      <c r="AC49" s="52"/>
      <c r="AD49" s="53"/>
      <c r="AE49" s="54"/>
      <c r="AF49" s="53"/>
      <c r="AG49" s="54"/>
      <c r="AH49" s="53"/>
      <c r="AI49" s="54"/>
      <c r="AJ49" s="53"/>
      <c r="AK49" s="54"/>
      <c r="AL49" s="53"/>
      <c r="AM49" s="54"/>
      <c r="AN49" s="53"/>
      <c r="AO49" s="54"/>
      <c r="AP49" s="147">
        <f t="shared" si="11"/>
        <v>0</v>
      </c>
      <c r="AQ49" s="147">
        <f t="shared" si="12"/>
        <v>0</v>
      </c>
      <c r="AR49" s="15"/>
      <c r="AS49" s="15"/>
      <c r="AT49" s="15"/>
      <c r="AU49" s="144">
        <f t="shared" si="5"/>
        <v>0</v>
      </c>
      <c r="AV49" s="55"/>
      <c r="AW49" s="55"/>
      <c r="AX49" s="43"/>
      <c r="AY49" s="144">
        <f t="shared" si="13"/>
        <v>0</v>
      </c>
      <c r="AZ49" s="56"/>
      <c r="BA49" s="56"/>
      <c r="BB49" s="56"/>
      <c r="BC49" s="144">
        <f t="shared" si="17"/>
        <v>0</v>
      </c>
      <c r="BD49" s="150" t="e">
        <f t="shared" si="18"/>
        <v>#DIV/0!</v>
      </c>
      <c r="BE49" s="137"/>
      <c r="BF49" s="137"/>
      <c r="BG49" s="137"/>
      <c r="BH49" s="144">
        <f t="shared" si="8"/>
        <v>0</v>
      </c>
      <c r="BI49" s="24">
        <f t="shared" si="14"/>
        <v>0</v>
      </c>
      <c r="BJ49" s="57">
        <f t="shared" si="9"/>
        <v>0</v>
      </c>
      <c r="BK49" s="48" t="e">
        <f t="shared" si="10"/>
        <v>#DIV/0!</v>
      </c>
      <c r="BL49" s="109"/>
      <c r="BM49" s="109"/>
      <c r="BN49" s="15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0" spans="1:79" s="37" customFormat="1">
      <c r="A50" s="15">
        <v>41</v>
      </c>
      <c r="B50" s="122">
        <v>40022020</v>
      </c>
      <c r="C50" s="49" t="s">
        <v>456</v>
      </c>
      <c r="D50" s="17" t="s">
        <v>457</v>
      </c>
      <c r="E50" s="17" t="s">
        <v>458</v>
      </c>
      <c r="F50" s="17" t="s">
        <v>459</v>
      </c>
      <c r="G50" s="17" t="s">
        <v>310</v>
      </c>
      <c r="H50" s="17" t="s">
        <v>311</v>
      </c>
      <c r="I50" s="15">
        <v>433</v>
      </c>
      <c r="J50" s="15" t="s">
        <v>321</v>
      </c>
      <c r="K50" s="15" t="s">
        <v>914</v>
      </c>
      <c r="L50" s="50"/>
      <c r="M50" s="51"/>
      <c r="N50" s="50"/>
      <c r="O50" s="51"/>
      <c r="P50" s="50"/>
      <c r="Q50" s="51"/>
      <c r="R50" s="50"/>
      <c r="S50" s="52"/>
      <c r="T50" s="50"/>
      <c r="U50" s="52"/>
      <c r="V50" s="50"/>
      <c r="W50" s="52"/>
      <c r="X50" s="50"/>
      <c r="Y50" s="52"/>
      <c r="Z50" s="50"/>
      <c r="AA50" s="52"/>
      <c r="AB50" s="50"/>
      <c r="AC50" s="52"/>
      <c r="AD50" s="53"/>
      <c r="AE50" s="54"/>
      <c r="AF50" s="53"/>
      <c r="AG50" s="54"/>
      <c r="AH50" s="53"/>
      <c r="AI50" s="54"/>
      <c r="AJ50" s="53"/>
      <c r="AK50" s="54"/>
      <c r="AL50" s="53"/>
      <c r="AM50" s="54"/>
      <c r="AN50" s="53"/>
      <c r="AO50" s="54"/>
      <c r="AP50" s="147">
        <f t="shared" si="11"/>
        <v>0</v>
      </c>
      <c r="AQ50" s="147">
        <f t="shared" si="12"/>
        <v>0</v>
      </c>
      <c r="AR50" s="15"/>
      <c r="AS50" s="15"/>
      <c r="AT50" s="15"/>
      <c r="AU50" s="144">
        <f t="shared" si="5"/>
        <v>0</v>
      </c>
      <c r="AV50" s="55"/>
      <c r="AW50" s="55"/>
      <c r="AX50" s="43"/>
      <c r="AY50" s="144">
        <f t="shared" si="13"/>
        <v>0</v>
      </c>
      <c r="AZ50" s="56"/>
      <c r="BA50" s="56"/>
      <c r="BB50" s="56"/>
      <c r="BC50" s="144">
        <f t="shared" si="17"/>
        <v>0</v>
      </c>
      <c r="BD50" s="150" t="e">
        <f t="shared" si="18"/>
        <v>#DIV/0!</v>
      </c>
      <c r="BE50" s="137"/>
      <c r="BF50" s="137"/>
      <c r="BG50" s="137"/>
      <c r="BH50" s="144">
        <f t="shared" si="8"/>
        <v>0</v>
      </c>
      <c r="BI50" s="24">
        <f t="shared" si="14"/>
        <v>0</v>
      </c>
      <c r="BJ50" s="57">
        <f t="shared" si="9"/>
        <v>0</v>
      </c>
      <c r="BK50" s="48" t="e">
        <f t="shared" si="10"/>
        <v>#DIV/0!</v>
      </c>
      <c r="BL50" s="109"/>
      <c r="BM50" s="109"/>
      <c r="BN50" s="15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</row>
    <row r="51" spans="1:79" s="37" customFormat="1">
      <c r="A51" s="15">
        <v>42</v>
      </c>
      <c r="B51" s="122">
        <v>42022001</v>
      </c>
      <c r="C51" s="49" t="s">
        <v>460</v>
      </c>
      <c r="D51" s="17" t="s">
        <v>461</v>
      </c>
      <c r="E51" s="17" t="s">
        <v>462</v>
      </c>
      <c r="F51" s="17" t="s">
        <v>463</v>
      </c>
      <c r="G51" s="17" t="s">
        <v>310</v>
      </c>
      <c r="H51" s="17" t="s">
        <v>311</v>
      </c>
      <c r="I51" s="15">
        <v>524</v>
      </c>
      <c r="J51" s="15" t="s">
        <v>326</v>
      </c>
      <c r="K51" s="15" t="s">
        <v>914</v>
      </c>
      <c r="L51" s="50"/>
      <c r="M51" s="51"/>
      <c r="N51" s="50"/>
      <c r="O51" s="51"/>
      <c r="P51" s="50"/>
      <c r="Q51" s="51"/>
      <c r="R51" s="50"/>
      <c r="S51" s="52"/>
      <c r="T51" s="50"/>
      <c r="U51" s="52"/>
      <c r="V51" s="50"/>
      <c r="W51" s="52"/>
      <c r="X51" s="50"/>
      <c r="Y51" s="52"/>
      <c r="Z51" s="50"/>
      <c r="AA51" s="52"/>
      <c r="AB51" s="50"/>
      <c r="AC51" s="52"/>
      <c r="AD51" s="53"/>
      <c r="AE51" s="54"/>
      <c r="AF51" s="53"/>
      <c r="AG51" s="54"/>
      <c r="AH51" s="53"/>
      <c r="AI51" s="54"/>
      <c r="AJ51" s="53"/>
      <c r="AK51" s="54"/>
      <c r="AL51" s="53"/>
      <c r="AM51" s="54"/>
      <c r="AN51" s="53"/>
      <c r="AO51" s="54"/>
      <c r="AP51" s="147">
        <f t="shared" si="11"/>
        <v>0</v>
      </c>
      <c r="AQ51" s="147">
        <f t="shared" si="12"/>
        <v>0</v>
      </c>
      <c r="AR51" s="15"/>
      <c r="AS51" s="15"/>
      <c r="AT51" s="15"/>
      <c r="AU51" s="144">
        <f t="shared" si="5"/>
        <v>0</v>
      </c>
      <c r="AV51" s="55"/>
      <c r="AW51" s="55"/>
      <c r="AX51" s="43"/>
      <c r="AY51" s="144">
        <f t="shared" si="13"/>
        <v>0</v>
      </c>
      <c r="AZ51" s="56"/>
      <c r="BA51" s="56"/>
      <c r="BB51" s="56"/>
      <c r="BC51" s="144">
        <f t="shared" si="17"/>
        <v>0</v>
      </c>
      <c r="BD51" s="150" t="e">
        <f t="shared" si="18"/>
        <v>#DIV/0!</v>
      </c>
      <c r="BE51" s="137"/>
      <c r="BF51" s="137"/>
      <c r="BG51" s="137"/>
      <c r="BH51" s="144">
        <f t="shared" si="8"/>
        <v>0</v>
      </c>
      <c r="BI51" s="24">
        <f t="shared" si="14"/>
        <v>0</v>
      </c>
      <c r="BJ51" s="57">
        <f t="shared" si="9"/>
        <v>0</v>
      </c>
      <c r="BK51" s="48" t="e">
        <f t="shared" si="10"/>
        <v>#DIV/0!</v>
      </c>
      <c r="BL51" s="109"/>
      <c r="BM51" s="109"/>
      <c r="BN51" s="15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</row>
    <row r="52" spans="1:79" s="37" customFormat="1">
      <c r="A52" s="15">
        <v>43</v>
      </c>
      <c r="B52" s="122">
        <v>47022011</v>
      </c>
      <c r="C52" s="49" t="s">
        <v>464</v>
      </c>
      <c r="D52" s="17" t="s">
        <v>465</v>
      </c>
      <c r="E52" s="17" t="s">
        <v>466</v>
      </c>
      <c r="F52" s="17" t="s">
        <v>467</v>
      </c>
      <c r="G52" s="17" t="s">
        <v>310</v>
      </c>
      <c r="H52" s="17" t="s">
        <v>311</v>
      </c>
      <c r="I52" s="15">
        <v>700</v>
      </c>
      <c r="J52" s="15" t="s">
        <v>326</v>
      </c>
      <c r="K52" s="15" t="s">
        <v>914</v>
      </c>
      <c r="L52" s="50"/>
      <c r="M52" s="51"/>
      <c r="N52" s="50"/>
      <c r="O52" s="51"/>
      <c r="P52" s="50"/>
      <c r="Q52" s="51"/>
      <c r="R52" s="50"/>
      <c r="S52" s="52"/>
      <c r="T52" s="50"/>
      <c r="U52" s="52"/>
      <c r="V52" s="50"/>
      <c r="W52" s="52"/>
      <c r="X52" s="50"/>
      <c r="Y52" s="52"/>
      <c r="Z52" s="50"/>
      <c r="AA52" s="52"/>
      <c r="AB52" s="50"/>
      <c r="AC52" s="52"/>
      <c r="AD52" s="53"/>
      <c r="AE52" s="54"/>
      <c r="AF52" s="53"/>
      <c r="AG52" s="54"/>
      <c r="AH52" s="53"/>
      <c r="AI52" s="54"/>
      <c r="AJ52" s="53"/>
      <c r="AK52" s="54"/>
      <c r="AL52" s="53"/>
      <c r="AM52" s="54"/>
      <c r="AN52" s="53"/>
      <c r="AO52" s="54"/>
      <c r="AP52" s="147">
        <f t="shared" si="11"/>
        <v>0</v>
      </c>
      <c r="AQ52" s="147">
        <f t="shared" si="12"/>
        <v>0</v>
      </c>
      <c r="AR52" s="15"/>
      <c r="AS52" s="15"/>
      <c r="AT52" s="15"/>
      <c r="AU52" s="144">
        <f t="shared" si="5"/>
        <v>0</v>
      </c>
      <c r="AV52" s="55"/>
      <c r="AW52" s="55"/>
      <c r="AX52" s="43"/>
      <c r="AY52" s="144">
        <f t="shared" si="13"/>
        <v>0</v>
      </c>
      <c r="AZ52" s="56"/>
      <c r="BA52" s="56"/>
      <c r="BB52" s="56"/>
      <c r="BC52" s="144">
        <f t="shared" si="17"/>
        <v>0</v>
      </c>
      <c r="BD52" s="150" t="e">
        <f t="shared" si="18"/>
        <v>#DIV/0!</v>
      </c>
      <c r="BE52" s="137"/>
      <c r="BF52" s="137"/>
      <c r="BG52" s="137"/>
      <c r="BH52" s="144">
        <f t="shared" si="8"/>
        <v>0</v>
      </c>
      <c r="BI52" s="24">
        <f t="shared" si="14"/>
        <v>0</v>
      </c>
      <c r="BJ52" s="57">
        <f t="shared" si="9"/>
        <v>0</v>
      </c>
      <c r="BK52" s="48" t="e">
        <f t="shared" si="10"/>
        <v>#DIV/0!</v>
      </c>
      <c r="BL52" s="109"/>
      <c r="BM52" s="109"/>
      <c r="BN52" s="15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</row>
    <row r="53" spans="1:79" s="37" customFormat="1">
      <c r="A53" s="15">
        <v>44</v>
      </c>
      <c r="B53" s="122">
        <v>43022007</v>
      </c>
      <c r="C53" s="49" t="s">
        <v>468</v>
      </c>
      <c r="D53" s="17" t="s">
        <v>469</v>
      </c>
      <c r="E53" s="17" t="s">
        <v>470</v>
      </c>
      <c r="F53" s="17" t="s">
        <v>471</v>
      </c>
      <c r="G53" s="17" t="s">
        <v>310</v>
      </c>
      <c r="H53" s="17" t="s">
        <v>311</v>
      </c>
      <c r="I53" s="15">
        <v>678</v>
      </c>
      <c r="J53" s="15" t="s">
        <v>326</v>
      </c>
      <c r="K53" s="15" t="s">
        <v>915</v>
      </c>
      <c r="L53" s="50"/>
      <c r="M53" s="51"/>
      <c r="N53" s="50"/>
      <c r="O53" s="51"/>
      <c r="P53" s="50"/>
      <c r="Q53" s="51"/>
      <c r="R53" s="50"/>
      <c r="S53" s="52"/>
      <c r="T53" s="50"/>
      <c r="U53" s="52"/>
      <c r="V53" s="50"/>
      <c r="W53" s="52"/>
      <c r="X53" s="50"/>
      <c r="Y53" s="52"/>
      <c r="Z53" s="50"/>
      <c r="AA53" s="52"/>
      <c r="AB53" s="50"/>
      <c r="AC53" s="52"/>
      <c r="AD53" s="53"/>
      <c r="AE53" s="54"/>
      <c r="AF53" s="53"/>
      <c r="AG53" s="54"/>
      <c r="AH53" s="53"/>
      <c r="AI53" s="54"/>
      <c r="AJ53" s="53"/>
      <c r="AK53" s="54"/>
      <c r="AL53" s="53"/>
      <c r="AM53" s="54"/>
      <c r="AN53" s="53"/>
      <c r="AO53" s="54"/>
      <c r="AP53" s="147">
        <f t="shared" si="11"/>
        <v>0</v>
      </c>
      <c r="AQ53" s="147">
        <f t="shared" si="12"/>
        <v>0</v>
      </c>
      <c r="AR53" s="15"/>
      <c r="AS53" s="15"/>
      <c r="AT53" s="15"/>
      <c r="AU53" s="144">
        <f t="shared" si="5"/>
        <v>0</v>
      </c>
      <c r="AV53" s="55"/>
      <c r="AW53" s="55"/>
      <c r="AX53" s="43"/>
      <c r="AY53" s="144">
        <f t="shared" si="13"/>
        <v>0</v>
      </c>
      <c r="AZ53" s="56"/>
      <c r="BA53" s="56"/>
      <c r="BB53" s="56"/>
      <c r="BC53" s="144">
        <f t="shared" si="17"/>
        <v>0</v>
      </c>
      <c r="BD53" s="150" t="e">
        <f t="shared" si="18"/>
        <v>#DIV/0!</v>
      </c>
      <c r="BE53" s="137"/>
      <c r="BF53" s="137"/>
      <c r="BG53" s="137"/>
      <c r="BH53" s="144">
        <f t="shared" si="8"/>
        <v>0</v>
      </c>
      <c r="BI53" s="24">
        <f t="shared" si="14"/>
        <v>0</v>
      </c>
      <c r="BJ53" s="57">
        <f t="shared" si="9"/>
        <v>0</v>
      </c>
      <c r="BK53" s="48" t="e">
        <f t="shared" si="10"/>
        <v>#DIV/0!</v>
      </c>
      <c r="BL53" s="109"/>
      <c r="BM53" s="109"/>
      <c r="BN53" s="15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</row>
    <row r="54" spans="1:79" s="37" customFormat="1">
      <c r="A54" s="15">
        <v>45</v>
      </c>
      <c r="B54" s="122">
        <v>37012014</v>
      </c>
      <c r="C54" s="49" t="s">
        <v>472</v>
      </c>
      <c r="D54" s="17" t="s">
        <v>473</v>
      </c>
      <c r="E54" s="17" t="s">
        <v>474</v>
      </c>
      <c r="F54" s="17" t="s">
        <v>475</v>
      </c>
      <c r="G54" s="17" t="s">
        <v>310</v>
      </c>
      <c r="H54" s="17" t="s">
        <v>311</v>
      </c>
      <c r="I54" s="15">
        <v>596</v>
      </c>
      <c r="J54" s="15" t="s">
        <v>321</v>
      </c>
      <c r="K54" s="15" t="s">
        <v>914</v>
      </c>
      <c r="L54" s="50"/>
      <c r="M54" s="51"/>
      <c r="N54" s="50"/>
      <c r="O54" s="51"/>
      <c r="P54" s="50"/>
      <c r="Q54" s="51"/>
      <c r="R54" s="50"/>
      <c r="S54" s="52"/>
      <c r="T54" s="50"/>
      <c r="U54" s="52"/>
      <c r="V54" s="50"/>
      <c r="W54" s="52"/>
      <c r="X54" s="50"/>
      <c r="Y54" s="52"/>
      <c r="Z54" s="50"/>
      <c r="AA54" s="52"/>
      <c r="AB54" s="50"/>
      <c r="AC54" s="52"/>
      <c r="AD54" s="53"/>
      <c r="AE54" s="54"/>
      <c r="AF54" s="53"/>
      <c r="AG54" s="54"/>
      <c r="AH54" s="53"/>
      <c r="AI54" s="54"/>
      <c r="AJ54" s="53"/>
      <c r="AK54" s="54"/>
      <c r="AL54" s="53"/>
      <c r="AM54" s="54"/>
      <c r="AN54" s="53"/>
      <c r="AO54" s="54"/>
      <c r="AP54" s="147">
        <f t="shared" si="11"/>
        <v>0</v>
      </c>
      <c r="AQ54" s="147">
        <f t="shared" si="12"/>
        <v>0</v>
      </c>
      <c r="AR54" s="15"/>
      <c r="AS54" s="15"/>
      <c r="AT54" s="15"/>
      <c r="AU54" s="144">
        <f t="shared" si="5"/>
        <v>0</v>
      </c>
      <c r="AV54" s="55"/>
      <c r="AW54" s="55"/>
      <c r="AX54" s="43"/>
      <c r="AY54" s="144">
        <f t="shared" si="13"/>
        <v>0</v>
      </c>
      <c r="AZ54" s="56"/>
      <c r="BA54" s="56"/>
      <c r="BB54" s="56"/>
      <c r="BC54" s="144">
        <f t="shared" si="17"/>
        <v>0</v>
      </c>
      <c r="BD54" s="150" t="e">
        <f t="shared" si="18"/>
        <v>#DIV/0!</v>
      </c>
      <c r="BE54" s="137"/>
      <c r="BF54" s="137"/>
      <c r="BG54" s="137"/>
      <c r="BH54" s="144">
        <f t="shared" si="8"/>
        <v>0</v>
      </c>
      <c r="BI54" s="24">
        <f t="shared" si="14"/>
        <v>0</v>
      </c>
      <c r="BJ54" s="57">
        <f t="shared" si="9"/>
        <v>0</v>
      </c>
      <c r="BK54" s="48" t="e">
        <f t="shared" si="10"/>
        <v>#DIV/0!</v>
      </c>
      <c r="BL54" s="109"/>
      <c r="BM54" s="109"/>
      <c r="BN54" s="15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</row>
    <row r="55" spans="1:79" s="37" customFormat="1">
      <c r="A55" s="15">
        <v>46</v>
      </c>
      <c r="B55" s="122">
        <v>45013001</v>
      </c>
      <c r="C55" s="49" t="s">
        <v>476</v>
      </c>
      <c r="D55" s="17" t="s">
        <v>477</v>
      </c>
      <c r="E55" s="17" t="s">
        <v>478</v>
      </c>
      <c r="F55" s="17" t="s">
        <v>479</v>
      </c>
      <c r="G55" s="17" t="s">
        <v>310</v>
      </c>
      <c r="H55" s="17" t="s">
        <v>311</v>
      </c>
      <c r="I55" s="15">
        <v>527</v>
      </c>
      <c r="J55" s="15" t="s">
        <v>321</v>
      </c>
      <c r="K55" s="15" t="s">
        <v>912</v>
      </c>
      <c r="L55" s="50"/>
      <c r="M55" s="51"/>
      <c r="N55" s="50"/>
      <c r="O55" s="51"/>
      <c r="P55" s="50"/>
      <c r="Q55" s="51"/>
      <c r="R55" s="50"/>
      <c r="S55" s="52"/>
      <c r="T55" s="50"/>
      <c r="U55" s="52"/>
      <c r="V55" s="50"/>
      <c r="W55" s="52"/>
      <c r="X55" s="50"/>
      <c r="Y55" s="52"/>
      <c r="Z55" s="50"/>
      <c r="AA55" s="52"/>
      <c r="AB55" s="50"/>
      <c r="AC55" s="52"/>
      <c r="AD55" s="53"/>
      <c r="AE55" s="54"/>
      <c r="AF55" s="53"/>
      <c r="AG55" s="54"/>
      <c r="AH55" s="53"/>
      <c r="AI55" s="54"/>
      <c r="AJ55" s="53"/>
      <c r="AK55" s="54"/>
      <c r="AL55" s="53"/>
      <c r="AM55" s="54"/>
      <c r="AN55" s="53"/>
      <c r="AO55" s="54"/>
      <c r="AP55" s="147">
        <f t="shared" si="11"/>
        <v>0</v>
      </c>
      <c r="AQ55" s="147">
        <f t="shared" si="12"/>
        <v>0</v>
      </c>
      <c r="AR55" s="15"/>
      <c r="AS55" s="15"/>
      <c r="AT55" s="15"/>
      <c r="AU55" s="144">
        <f t="shared" si="5"/>
        <v>0</v>
      </c>
      <c r="AV55" s="55"/>
      <c r="AW55" s="55"/>
      <c r="AX55" s="43"/>
      <c r="AY55" s="144">
        <f t="shared" si="13"/>
        <v>0</v>
      </c>
      <c r="AZ55" s="56"/>
      <c r="BA55" s="56"/>
      <c r="BB55" s="56"/>
      <c r="BC55" s="144">
        <f t="shared" si="17"/>
        <v>0</v>
      </c>
      <c r="BD55" s="150" t="e">
        <f t="shared" si="18"/>
        <v>#DIV/0!</v>
      </c>
      <c r="BE55" s="137"/>
      <c r="BF55" s="137"/>
      <c r="BG55" s="137"/>
      <c r="BH55" s="144">
        <f t="shared" si="8"/>
        <v>0</v>
      </c>
      <c r="BI55" s="24">
        <f t="shared" si="14"/>
        <v>0</v>
      </c>
      <c r="BJ55" s="57">
        <f t="shared" si="9"/>
        <v>0</v>
      </c>
      <c r="BK55" s="48" t="e">
        <f t="shared" si="10"/>
        <v>#DIV/0!</v>
      </c>
      <c r="BL55" s="109"/>
      <c r="BM55" s="109"/>
      <c r="BN55" s="15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</row>
    <row r="56" spans="1:79" s="37" customFormat="1">
      <c r="A56" s="15">
        <v>47</v>
      </c>
      <c r="B56" s="122">
        <v>35012010</v>
      </c>
      <c r="C56" s="49" t="s">
        <v>480</v>
      </c>
      <c r="D56" s="17" t="s">
        <v>481</v>
      </c>
      <c r="E56" s="17" t="s">
        <v>482</v>
      </c>
      <c r="F56" s="17" t="s">
        <v>483</v>
      </c>
      <c r="G56" s="17" t="s">
        <v>310</v>
      </c>
      <c r="H56" s="17" t="s">
        <v>311</v>
      </c>
      <c r="I56" s="15">
        <v>552</v>
      </c>
      <c r="J56" s="15" t="s">
        <v>321</v>
      </c>
      <c r="K56" s="15" t="s">
        <v>914</v>
      </c>
      <c r="L56" s="50"/>
      <c r="M56" s="51"/>
      <c r="N56" s="50"/>
      <c r="O56" s="51"/>
      <c r="P56" s="50"/>
      <c r="Q56" s="51"/>
      <c r="R56" s="50"/>
      <c r="S56" s="52"/>
      <c r="T56" s="50"/>
      <c r="U56" s="52"/>
      <c r="V56" s="50"/>
      <c r="W56" s="52"/>
      <c r="X56" s="50"/>
      <c r="Y56" s="52"/>
      <c r="Z56" s="50"/>
      <c r="AA56" s="52"/>
      <c r="AB56" s="50"/>
      <c r="AC56" s="52"/>
      <c r="AD56" s="53"/>
      <c r="AE56" s="54"/>
      <c r="AF56" s="53"/>
      <c r="AG56" s="54"/>
      <c r="AH56" s="53"/>
      <c r="AI56" s="54"/>
      <c r="AJ56" s="53"/>
      <c r="AK56" s="54"/>
      <c r="AL56" s="53"/>
      <c r="AM56" s="54"/>
      <c r="AN56" s="53"/>
      <c r="AO56" s="54"/>
      <c r="AP56" s="147">
        <f t="shared" si="11"/>
        <v>0</v>
      </c>
      <c r="AQ56" s="147">
        <f t="shared" si="12"/>
        <v>0</v>
      </c>
      <c r="AR56" s="15"/>
      <c r="AS56" s="15"/>
      <c r="AT56" s="15"/>
      <c r="AU56" s="144">
        <f t="shared" si="5"/>
        <v>0</v>
      </c>
      <c r="AV56" s="55"/>
      <c r="AW56" s="55"/>
      <c r="AX56" s="43"/>
      <c r="AY56" s="144">
        <f t="shared" si="13"/>
        <v>0</v>
      </c>
      <c r="AZ56" s="56"/>
      <c r="BA56" s="56"/>
      <c r="BB56" s="56"/>
      <c r="BC56" s="144">
        <f t="shared" si="17"/>
        <v>0</v>
      </c>
      <c r="BD56" s="150" t="e">
        <f t="shared" si="18"/>
        <v>#DIV/0!</v>
      </c>
      <c r="BE56" s="137"/>
      <c r="BF56" s="137"/>
      <c r="BG56" s="137"/>
      <c r="BH56" s="144">
        <f t="shared" si="8"/>
        <v>0</v>
      </c>
      <c r="BI56" s="24">
        <f t="shared" si="14"/>
        <v>0</v>
      </c>
      <c r="BJ56" s="57">
        <f t="shared" si="9"/>
        <v>0</v>
      </c>
      <c r="BK56" s="48" t="e">
        <f t="shared" si="10"/>
        <v>#DIV/0!</v>
      </c>
      <c r="BL56" s="109"/>
      <c r="BM56" s="109"/>
      <c r="BN56" s="15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</row>
    <row r="57" spans="1:79" s="37" customFormat="1">
      <c r="A57" s="15">
        <v>48</v>
      </c>
      <c r="B57" s="122">
        <v>34012018</v>
      </c>
      <c r="C57" s="49" t="s">
        <v>484</v>
      </c>
      <c r="D57" s="17" t="s">
        <v>485</v>
      </c>
      <c r="E57" s="17" t="s">
        <v>486</v>
      </c>
      <c r="F57" s="17" t="s">
        <v>487</v>
      </c>
      <c r="G57" s="17" t="s">
        <v>310</v>
      </c>
      <c r="H57" s="17" t="s">
        <v>311</v>
      </c>
      <c r="I57" s="15">
        <v>628</v>
      </c>
      <c r="J57" s="15" t="s">
        <v>321</v>
      </c>
      <c r="K57" s="15" t="s">
        <v>915</v>
      </c>
      <c r="L57" s="50"/>
      <c r="M57" s="51"/>
      <c r="N57" s="50"/>
      <c r="O57" s="51"/>
      <c r="P57" s="50"/>
      <c r="Q57" s="51"/>
      <c r="R57" s="50"/>
      <c r="S57" s="52"/>
      <c r="T57" s="50"/>
      <c r="U57" s="52"/>
      <c r="V57" s="50"/>
      <c r="W57" s="52"/>
      <c r="X57" s="50"/>
      <c r="Y57" s="52"/>
      <c r="Z57" s="50"/>
      <c r="AA57" s="52"/>
      <c r="AB57" s="50"/>
      <c r="AC57" s="52"/>
      <c r="AD57" s="53"/>
      <c r="AE57" s="54"/>
      <c r="AF57" s="53"/>
      <c r="AG57" s="54"/>
      <c r="AH57" s="53"/>
      <c r="AI57" s="54"/>
      <c r="AJ57" s="53"/>
      <c r="AK57" s="54"/>
      <c r="AL57" s="53"/>
      <c r="AM57" s="54"/>
      <c r="AN57" s="53"/>
      <c r="AO57" s="54"/>
      <c r="AP57" s="147">
        <f t="shared" si="11"/>
        <v>0</v>
      </c>
      <c r="AQ57" s="147">
        <f t="shared" si="12"/>
        <v>0</v>
      </c>
      <c r="AR57" s="15"/>
      <c r="AS57" s="15"/>
      <c r="AT57" s="15"/>
      <c r="AU57" s="144">
        <f t="shared" si="5"/>
        <v>0</v>
      </c>
      <c r="AV57" s="55"/>
      <c r="AW57" s="55"/>
      <c r="AX57" s="43"/>
      <c r="AY57" s="144">
        <f t="shared" si="13"/>
        <v>0</v>
      </c>
      <c r="AZ57" s="56"/>
      <c r="BA57" s="56"/>
      <c r="BB57" s="56"/>
      <c r="BC57" s="144">
        <f t="shared" si="17"/>
        <v>0</v>
      </c>
      <c r="BD57" s="150" t="e">
        <f t="shared" si="18"/>
        <v>#DIV/0!</v>
      </c>
      <c r="BE57" s="137"/>
      <c r="BF57" s="137"/>
      <c r="BG57" s="137"/>
      <c r="BH57" s="144">
        <f t="shared" si="8"/>
        <v>0</v>
      </c>
      <c r="BI57" s="24">
        <f t="shared" si="14"/>
        <v>0</v>
      </c>
      <c r="BJ57" s="57">
        <f t="shared" si="9"/>
        <v>0</v>
      </c>
      <c r="BK57" s="48" t="e">
        <f t="shared" si="10"/>
        <v>#DIV/0!</v>
      </c>
      <c r="BL57" s="109"/>
      <c r="BM57" s="109"/>
      <c r="BN57" s="15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</row>
    <row r="58" spans="1:79" s="37" customFormat="1">
      <c r="A58" s="15">
        <v>49</v>
      </c>
      <c r="B58" s="122">
        <v>31032008</v>
      </c>
      <c r="C58" s="49" t="s">
        <v>488</v>
      </c>
      <c r="D58" s="17" t="s">
        <v>489</v>
      </c>
      <c r="E58" s="17" t="s">
        <v>489</v>
      </c>
      <c r="F58" s="17" t="s">
        <v>490</v>
      </c>
      <c r="G58" s="17" t="s">
        <v>310</v>
      </c>
      <c r="H58" s="17" t="s">
        <v>311</v>
      </c>
      <c r="I58" s="15">
        <v>341</v>
      </c>
      <c r="J58" s="15" t="s">
        <v>321</v>
      </c>
      <c r="K58" s="15" t="s">
        <v>915</v>
      </c>
      <c r="L58" s="50"/>
      <c r="M58" s="51"/>
      <c r="N58" s="50"/>
      <c r="O58" s="51"/>
      <c r="P58" s="50"/>
      <c r="Q58" s="51"/>
      <c r="R58" s="50"/>
      <c r="S58" s="52"/>
      <c r="T58" s="50"/>
      <c r="U58" s="52"/>
      <c r="V58" s="50"/>
      <c r="W58" s="52"/>
      <c r="X58" s="50"/>
      <c r="Y58" s="52"/>
      <c r="Z58" s="50"/>
      <c r="AA58" s="52"/>
      <c r="AB58" s="50"/>
      <c r="AC58" s="52"/>
      <c r="AD58" s="53"/>
      <c r="AE58" s="54"/>
      <c r="AF58" s="53"/>
      <c r="AG58" s="54"/>
      <c r="AH58" s="53"/>
      <c r="AI58" s="54"/>
      <c r="AJ58" s="53"/>
      <c r="AK58" s="54"/>
      <c r="AL58" s="53"/>
      <c r="AM58" s="54"/>
      <c r="AN58" s="53"/>
      <c r="AO58" s="54"/>
      <c r="AP58" s="147">
        <f t="shared" si="11"/>
        <v>0</v>
      </c>
      <c r="AQ58" s="147">
        <f t="shared" si="12"/>
        <v>0</v>
      </c>
      <c r="AR58" s="15"/>
      <c r="AS58" s="15"/>
      <c r="AT58" s="15"/>
      <c r="AU58" s="144">
        <f t="shared" si="5"/>
        <v>0</v>
      </c>
      <c r="AV58" s="55"/>
      <c r="AW58" s="55"/>
      <c r="AX58" s="43"/>
      <c r="AY58" s="144">
        <f t="shared" si="13"/>
        <v>0</v>
      </c>
      <c r="AZ58" s="56"/>
      <c r="BA58" s="56"/>
      <c r="BB58" s="56"/>
      <c r="BC58" s="144">
        <f t="shared" si="17"/>
        <v>0</v>
      </c>
      <c r="BD58" s="150" t="e">
        <f t="shared" si="18"/>
        <v>#DIV/0!</v>
      </c>
      <c r="BE58" s="137"/>
      <c r="BF58" s="137"/>
      <c r="BG58" s="137"/>
      <c r="BH58" s="144">
        <f t="shared" si="8"/>
        <v>0</v>
      </c>
      <c r="BI58" s="24">
        <f t="shared" si="14"/>
        <v>0</v>
      </c>
      <c r="BJ58" s="57">
        <f t="shared" si="9"/>
        <v>0</v>
      </c>
      <c r="BK58" s="48" t="e">
        <f t="shared" si="10"/>
        <v>#DIV/0!</v>
      </c>
      <c r="BL58" s="109"/>
      <c r="BM58" s="109"/>
      <c r="BN58" s="15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</row>
    <row r="59" spans="1:79" s="37" customFormat="1">
      <c r="A59" s="15">
        <v>50</v>
      </c>
      <c r="B59" s="122">
        <v>33012010</v>
      </c>
      <c r="C59" s="49" t="s">
        <v>491</v>
      </c>
      <c r="D59" s="17" t="s">
        <v>492</v>
      </c>
      <c r="E59" s="17" t="s">
        <v>493</v>
      </c>
      <c r="F59" s="17" t="s">
        <v>494</v>
      </c>
      <c r="G59" s="17" t="s">
        <v>310</v>
      </c>
      <c r="H59" s="17" t="s">
        <v>311</v>
      </c>
      <c r="I59" s="15">
        <v>537</v>
      </c>
      <c r="J59" s="15" t="s">
        <v>321</v>
      </c>
      <c r="K59" s="15" t="s">
        <v>915</v>
      </c>
      <c r="L59" s="50"/>
      <c r="M59" s="51"/>
      <c r="N59" s="50"/>
      <c r="O59" s="51"/>
      <c r="P59" s="50"/>
      <c r="Q59" s="51"/>
      <c r="R59" s="50"/>
      <c r="S59" s="52"/>
      <c r="T59" s="50"/>
      <c r="U59" s="52"/>
      <c r="V59" s="50"/>
      <c r="W59" s="52"/>
      <c r="X59" s="50"/>
      <c r="Y59" s="52"/>
      <c r="Z59" s="50"/>
      <c r="AA59" s="52"/>
      <c r="AB59" s="50"/>
      <c r="AC59" s="52"/>
      <c r="AD59" s="53"/>
      <c r="AE59" s="54"/>
      <c r="AF59" s="53"/>
      <c r="AG59" s="54"/>
      <c r="AH59" s="53"/>
      <c r="AI59" s="54"/>
      <c r="AJ59" s="53"/>
      <c r="AK59" s="54"/>
      <c r="AL59" s="53"/>
      <c r="AM59" s="54"/>
      <c r="AN59" s="53"/>
      <c r="AO59" s="54"/>
      <c r="AP59" s="147">
        <f t="shared" si="11"/>
        <v>0</v>
      </c>
      <c r="AQ59" s="147">
        <f t="shared" si="12"/>
        <v>0</v>
      </c>
      <c r="AR59" s="15"/>
      <c r="AS59" s="15"/>
      <c r="AT59" s="15"/>
      <c r="AU59" s="144">
        <f t="shared" si="5"/>
        <v>0</v>
      </c>
      <c r="AV59" s="55"/>
      <c r="AW59" s="55"/>
      <c r="AX59" s="43"/>
      <c r="AY59" s="144">
        <f t="shared" si="13"/>
        <v>0</v>
      </c>
      <c r="AZ59" s="56"/>
      <c r="BA59" s="56"/>
      <c r="BB59" s="56"/>
      <c r="BC59" s="144">
        <f t="shared" si="17"/>
        <v>0</v>
      </c>
      <c r="BD59" s="150" t="e">
        <f t="shared" si="18"/>
        <v>#DIV/0!</v>
      </c>
      <c r="BE59" s="137"/>
      <c r="BF59" s="137"/>
      <c r="BG59" s="137"/>
      <c r="BH59" s="144">
        <f t="shared" si="8"/>
        <v>0</v>
      </c>
      <c r="BI59" s="24">
        <f t="shared" si="14"/>
        <v>0</v>
      </c>
      <c r="BJ59" s="57">
        <f t="shared" si="9"/>
        <v>0</v>
      </c>
      <c r="BK59" s="48" t="e">
        <f t="shared" si="10"/>
        <v>#DIV/0!</v>
      </c>
      <c r="BL59" s="109"/>
      <c r="BM59" s="109"/>
      <c r="BN59" s="15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</row>
    <row r="60" spans="1:79" s="37" customFormat="1">
      <c r="A60" s="15">
        <v>51</v>
      </c>
      <c r="B60" s="122">
        <v>22022013</v>
      </c>
      <c r="C60" s="49" t="s">
        <v>495</v>
      </c>
      <c r="D60" s="17" t="s">
        <v>496</v>
      </c>
      <c r="E60" s="17" t="s">
        <v>497</v>
      </c>
      <c r="F60" s="17" t="s">
        <v>498</v>
      </c>
      <c r="G60" s="17" t="s">
        <v>310</v>
      </c>
      <c r="H60" s="17" t="s">
        <v>311</v>
      </c>
      <c r="I60" s="15">
        <v>266</v>
      </c>
      <c r="J60" s="15" t="s">
        <v>326</v>
      </c>
      <c r="K60" s="15" t="s">
        <v>914</v>
      </c>
      <c r="L60" s="50"/>
      <c r="M60" s="51"/>
      <c r="N60" s="50"/>
      <c r="O60" s="51"/>
      <c r="P60" s="50"/>
      <c r="Q60" s="51"/>
      <c r="R60" s="50"/>
      <c r="S60" s="52"/>
      <c r="T60" s="50"/>
      <c r="U60" s="52"/>
      <c r="V60" s="50"/>
      <c r="W60" s="52"/>
      <c r="X60" s="50"/>
      <c r="Y60" s="52"/>
      <c r="Z60" s="50"/>
      <c r="AA60" s="52"/>
      <c r="AB60" s="50"/>
      <c r="AC60" s="52"/>
      <c r="AD60" s="53"/>
      <c r="AE60" s="54"/>
      <c r="AF60" s="53"/>
      <c r="AG60" s="54"/>
      <c r="AH60" s="53"/>
      <c r="AI60" s="54"/>
      <c r="AJ60" s="53"/>
      <c r="AK60" s="54"/>
      <c r="AL60" s="53"/>
      <c r="AM60" s="54"/>
      <c r="AN60" s="53"/>
      <c r="AO60" s="54"/>
      <c r="AP60" s="147">
        <f t="shared" si="11"/>
        <v>0</v>
      </c>
      <c r="AQ60" s="147">
        <f t="shared" si="12"/>
        <v>0</v>
      </c>
      <c r="AR60" s="15"/>
      <c r="AS60" s="15"/>
      <c r="AT60" s="15"/>
      <c r="AU60" s="144">
        <f t="shared" si="5"/>
        <v>0</v>
      </c>
      <c r="AV60" s="55"/>
      <c r="AW60" s="55"/>
      <c r="AX60" s="43"/>
      <c r="AY60" s="144">
        <f t="shared" si="13"/>
        <v>0</v>
      </c>
      <c r="AZ60" s="56"/>
      <c r="BA60" s="56"/>
      <c r="BB60" s="56"/>
      <c r="BC60" s="144">
        <f t="shared" si="17"/>
        <v>0</v>
      </c>
      <c r="BD60" s="150" t="e">
        <f t="shared" si="18"/>
        <v>#DIV/0!</v>
      </c>
      <c r="BE60" s="137"/>
      <c r="BF60" s="137"/>
      <c r="BG60" s="137"/>
      <c r="BH60" s="144">
        <f t="shared" si="8"/>
        <v>0</v>
      </c>
      <c r="BI60" s="24">
        <f t="shared" si="14"/>
        <v>0</v>
      </c>
      <c r="BJ60" s="57">
        <f t="shared" si="9"/>
        <v>0</v>
      </c>
      <c r="BK60" s="48" t="e">
        <f t="shared" si="10"/>
        <v>#DIV/0!</v>
      </c>
      <c r="BL60" s="109"/>
      <c r="BM60" s="109"/>
      <c r="BN60" s="15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</row>
    <row r="61" spans="1:79" s="37" customFormat="1">
      <c r="A61" s="15">
        <v>52</v>
      </c>
      <c r="B61" s="122">
        <v>23012015</v>
      </c>
      <c r="C61" s="49" t="s">
        <v>499</v>
      </c>
      <c r="D61" s="17" t="s">
        <v>500</v>
      </c>
      <c r="E61" s="17" t="s">
        <v>501</v>
      </c>
      <c r="F61" s="17" t="s">
        <v>502</v>
      </c>
      <c r="G61" s="17" t="s">
        <v>310</v>
      </c>
      <c r="H61" s="17" t="s">
        <v>311</v>
      </c>
      <c r="I61" s="15">
        <v>345</v>
      </c>
      <c r="J61" s="15" t="s">
        <v>321</v>
      </c>
      <c r="K61" s="15" t="s">
        <v>915</v>
      </c>
      <c r="L61" s="50"/>
      <c r="M61" s="51"/>
      <c r="N61" s="50"/>
      <c r="O61" s="51"/>
      <c r="P61" s="50"/>
      <c r="Q61" s="51"/>
      <c r="R61" s="50"/>
      <c r="S61" s="52"/>
      <c r="T61" s="50"/>
      <c r="U61" s="52"/>
      <c r="V61" s="50"/>
      <c r="W61" s="52"/>
      <c r="X61" s="50"/>
      <c r="Y61" s="52"/>
      <c r="Z61" s="50"/>
      <c r="AA61" s="52"/>
      <c r="AB61" s="50"/>
      <c r="AC61" s="52"/>
      <c r="AD61" s="53"/>
      <c r="AE61" s="54"/>
      <c r="AF61" s="53"/>
      <c r="AG61" s="54"/>
      <c r="AH61" s="53"/>
      <c r="AI61" s="54"/>
      <c r="AJ61" s="53"/>
      <c r="AK61" s="54"/>
      <c r="AL61" s="53"/>
      <c r="AM61" s="54"/>
      <c r="AN61" s="53"/>
      <c r="AO61" s="54"/>
      <c r="AP61" s="147">
        <f t="shared" si="11"/>
        <v>0</v>
      </c>
      <c r="AQ61" s="147">
        <f t="shared" si="12"/>
        <v>0</v>
      </c>
      <c r="AR61" s="15"/>
      <c r="AS61" s="15"/>
      <c r="AT61" s="15"/>
      <c r="AU61" s="144">
        <f t="shared" si="5"/>
        <v>0</v>
      </c>
      <c r="AV61" s="55"/>
      <c r="AW61" s="55"/>
      <c r="AX61" s="43"/>
      <c r="AY61" s="144">
        <f t="shared" si="13"/>
        <v>0</v>
      </c>
      <c r="AZ61" s="56"/>
      <c r="BA61" s="56"/>
      <c r="BB61" s="56"/>
      <c r="BC61" s="144">
        <f t="shared" si="17"/>
        <v>0</v>
      </c>
      <c r="BD61" s="150" t="e">
        <f t="shared" si="18"/>
        <v>#DIV/0!</v>
      </c>
      <c r="BE61" s="137"/>
      <c r="BF61" s="137"/>
      <c r="BG61" s="137"/>
      <c r="BH61" s="144">
        <f t="shared" si="8"/>
        <v>0</v>
      </c>
      <c r="BI61" s="24">
        <f t="shared" si="14"/>
        <v>0</v>
      </c>
      <c r="BJ61" s="57">
        <f t="shared" si="9"/>
        <v>0</v>
      </c>
      <c r="BK61" s="48" t="e">
        <f t="shared" si="10"/>
        <v>#DIV/0!</v>
      </c>
      <c r="BL61" s="109"/>
      <c r="BM61" s="109"/>
      <c r="BN61" s="15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</row>
    <row r="62" spans="1:79" s="37" customFormat="1">
      <c r="A62" s="15">
        <v>53</v>
      </c>
      <c r="B62" s="122">
        <v>10012016</v>
      </c>
      <c r="C62" s="49" t="s">
        <v>503</v>
      </c>
      <c r="D62" s="17" t="s">
        <v>504</v>
      </c>
      <c r="E62" s="17" t="s">
        <v>505</v>
      </c>
      <c r="F62" s="17" t="s">
        <v>506</v>
      </c>
      <c r="G62" s="17" t="s">
        <v>310</v>
      </c>
      <c r="H62" s="17" t="s">
        <v>507</v>
      </c>
      <c r="I62" s="15">
        <v>3.3</v>
      </c>
      <c r="J62" s="15" t="s">
        <v>312</v>
      </c>
      <c r="K62" s="15" t="s">
        <v>912</v>
      </c>
      <c r="L62" s="50"/>
      <c r="M62" s="51"/>
      <c r="N62" s="50"/>
      <c r="O62" s="51"/>
      <c r="P62" s="50"/>
      <c r="Q62" s="51"/>
      <c r="R62" s="50"/>
      <c r="S62" s="52"/>
      <c r="T62" s="50"/>
      <c r="U62" s="52"/>
      <c r="V62" s="50"/>
      <c r="W62" s="52"/>
      <c r="X62" s="50"/>
      <c r="Y62" s="52"/>
      <c r="Z62" s="50"/>
      <c r="AA62" s="52"/>
      <c r="AB62" s="50"/>
      <c r="AC62" s="52"/>
      <c r="AD62" s="53"/>
      <c r="AE62" s="54"/>
      <c r="AF62" s="53"/>
      <c r="AG62" s="54"/>
      <c r="AH62" s="53"/>
      <c r="AI62" s="54"/>
      <c r="AJ62" s="53"/>
      <c r="AK62" s="54"/>
      <c r="AL62" s="53"/>
      <c r="AM62" s="54"/>
      <c r="AN62" s="53"/>
      <c r="AO62" s="54"/>
      <c r="AP62" s="147">
        <f t="shared" si="11"/>
        <v>0</v>
      </c>
      <c r="AQ62" s="147">
        <f t="shared" si="12"/>
        <v>0</v>
      </c>
      <c r="AR62" s="15"/>
      <c r="AS62" s="15"/>
      <c r="AT62" s="15"/>
      <c r="AU62" s="144">
        <f t="shared" si="5"/>
        <v>0</v>
      </c>
      <c r="AV62" s="55"/>
      <c r="AW62" s="55"/>
      <c r="AX62" s="43"/>
      <c r="AY62" s="144">
        <f t="shared" si="13"/>
        <v>0</v>
      </c>
      <c r="AZ62" s="56"/>
      <c r="BA62" s="56"/>
      <c r="BB62" s="56"/>
      <c r="BC62" s="144">
        <f t="shared" si="17"/>
        <v>0</v>
      </c>
      <c r="BD62" s="150" t="e">
        <f t="shared" si="18"/>
        <v>#DIV/0!</v>
      </c>
      <c r="BE62" s="137"/>
      <c r="BF62" s="137"/>
      <c r="BG62" s="137"/>
      <c r="BH62" s="144">
        <f t="shared" si="8"/>
        <v>0</v>
      </c>
      <c r="BI62" s="24">
        <f t="shared" si="14"/>
        <v>0</v>
      </c>
      <c r="BJ62" s="57">
        <f t="shared" si="9"/>
        <v>0</v>
      </c>
      <c r="BK62" s="48" t="e">
        <f t="shared" si="10"/>
        <v>#DIV/0!</v>
      </c>
      <c r="BL62" s="109"/>
      <c r="BM62" s="109"/>
      <c r="BN62" s="15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</row>
    <row r="63" spans="1:79" s="37" customFormat="1">
      <c r="A63" s="15">
        <v>54</v>
      </c>
      <c r="B63" s="122">
        <v>10012033</v>
      </c>
      <c r="C63" s="49" t="s">
        <v>508</v>
      </c>
      <c r="D63" s="17" t="s">
        <v>509</v>
      </c>
      <c r="E63" s="17" t="s">
        <v>510</v>
      </c>
      <c r="F63" s="17" t="s">
        <v>309</v>
      </c>
      <c r="G63" s="17" t="s">
        <v>310</v>
      </c>
      <c r="H63" s="17" t="s">
        <v>507</v>
      </c>
      <c r="I63" s="15">
        <v>10.8</v>
      </c>
      <c r="J63" s="15" t="s">
        <v>312</v>
      </c>
      <c r="K63" s="15" t="s">
        <v>912</v>
      </c>
      <c r="L63" s="50"/>
      <c r="M63" s="51"/>
      <c r="N63" s="50"/>
      <c r="O63" s="51"/>
      <c r="P63" s="50"/>
      <c r="Q63" s="51"/>
      <c r="R63" s="50"/>
      <c r="S63" s="52"/>
      <c r="T63" s="50"/>
      <c r="U63" s="52"/>
      <c r="V63" s="50"/>
      <c r="W63" s="52"/>
      <c r="X63" s="50"/>
      <c r="Y63" s="52"/>
      <c r="Z63" s="50"/>
      <c r="AA63" s="52"/>
      <c r="AB63" s="50"/>
      <c r="AC63" s="52"/>
      <c r="AD63" s="53"/>
      <c r="AE63" s="54"/>
      <c r="AF63" s="53"/>
      <c r="AG63" s="54"/>
      <c r="AH63" s="53"/>
      <c r="AI63" s="54"/>
      <c r="AJ63" s="53"/>
      <c r="AK63" s="54"/>
      <c r="AL63" s="53"/>
      <c r="AM63" s="54"/>
      <c r="AN63" s="53"/>
      <c r="AO63" s="54"/>
      <c r="AP63" s="147">
        <f t="shared" si="11"/>
        <v>0</v>
      </c>
      <c r="AQ63" s="147">
        <f t="shared" si="12"/>
        <v>0</v>
      </c>
      <c r="AR63" s="15"/>
      <c r="AS63" s="15"/>
      <c r="AT63" s="15"/>
      <c r="AU63" s="144">
        <f t="shared" si="5"/>
        <v>0</v>
      </c>
      <c r="AV63" s="55"/>
      <c r="AW63" s="55"/>
      <c r="AX63" s="43"/>
      <c r="AY63" s="144">
        <f t="shared" si="13"/>
        <v>0</v>
      </c>
      <c r="AZ63" s="56"/>
      <c r="BA63" s="56"/>
      <c r="BB63" s="56"/>
      <c r="BC63" s="144">
        <f t="shared" si="17"/>
        <v>0</v>
      </c>
      <c r="BD63" s="150" t="e">
        <f t="shared" si="18"/>
        <v>#DIV/0!</v>
      </c>
      <c r="BE63" s="137"/>
      <c r="BF63" s="137"/>
      <c r="BG63" s="137"/>
      <c r="BH63" s="144">
        <f t="shared" si="8"/>
        <v>0</v>
      </c>
      <c r="BI63" s="24">
        <f t="shared" si="14"/>
        <v>0</v>
      </c>
      <c r="BJ63" s="57">
        <f t="shared" si="9"/>
        <v>0</v>
      </c>
      <c r="BK63" s="48" t="e">
        <f t="shared" si="10"/>
        <v>#DIV/0!</v>
      </c>
      <c r="BL63" s="109"/>
      <c r="BM63" s="109"/>
      <c r="BN63" s="15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</row>
    <row r="64" spans="1:79" s="37" customFormat="1">
      <c r="A64" s="15">
        <v>55</v>
      </c>
      <c r="B64" s="122">
        <v>12023001</v>
      </c>
      <c r="C64" s="49" t="s">
        <v>511</v>
      </c>
      <c r="D64" s="17" t="s">
        <v>512</v>
      </c>
      <c r="E64" s="17" t="s">
        <v>513</v>
      </c>
      <c r="F64" s="17" t="s">
        <v>315</v>
      </c>
      <c r="G64" s="17" t="s">
        <v>310</v>
      </c>
      <c r="H64" s="17" t="s">
        <v>507</v>
      </c>
      <c r="I64" s="15">
        <v>26.3</v>
      </c>
      <c r="J64" s="15" t="s">
        <v>316</v>
      </c>
      <c r="K64" s="15" t="s">
        <v>912</v>
      </c>
      <c r="L64" s="50"/>
      <c r="M64" s="51"/>
      <c r="N64" s="50"/>
      <c r="O64" s="51"/>
      <c r="P64" s="50"/>
      <c r="Q64" s="51"/>
      <c r="R64" s="50"/>
      <c r="S64" s="52"/>
      <c r="T64" s="50"/>
      <c r="U64" s="52"/>
      <c r="V64" s="50"/>
      <c r="W64" s="52"/>
      <c r="X64" s="50"/>
      <c r="Y64" s="52"/>
      <c r="Z64" s="50"/>
      <c r="AA64" s="52"/>
      <c r="AB64" s="50"/>
      <c r="AC64" s="52"/>
      <c r="AD64" s="53"/>
      <c r="AE64" s="54"/>
      <c r="AF64" s="53"/>
      <c r="AG64" s="54"/>
      <c r="AH64" s="53"/>
      <c r="AI64" s="54"/>
      <c r="AJ64" s="53"/>
      <c r="AK64" s="54"/>
      <c r="AL64" s="53"/>
      <c r="AM64" s="54"/>
      <c r="AN64" s="53"/>
      <c r="AO64" s="54"/>
      <c r="AP64" s="147">
        <f t="shared" si="11"/>
        <v>0</v>
      </c>
      <c r="AQ64" s="147">
        <f t="shared" si="12"/>
        <v>0</v>
      </c>
      <c r="AR64" s="15"/>
      <c r="AS64" s="15"/>
      <c r="AT64" s="15"/>
      <c r="AU64" s="144">
        <f t="shared" si="5"/>
        <v>0</v>
      </c>
      <c r="AV64" s="55"/>
      <c r="AW64" s="55"/>
      <c r="AX64" s="43"/>
      <c r="AY64" s="144">
        <f t="shared" si="13"/>
        <v>0</v>
      </c>
      <c r="AZ64" s="56"/>
      <c r="BA64" s="56"/>
      <c r="BB64" s="56"/>
      <c r="BC64" s="144">
        <f t="shared" si="17"/>
        <v>0</v>
      </c>
      <c r="BD64" s="150" t="e">
        <f t="shared" si="18"/>
        <v>#DIV/0!</v>
      </c>
      <c r="BE64" s="137"/>
      <c r="BF64" s="137"/>
      <c r="BG64" s="137"/>
      <c r="BH64" s="144">
        <f t="shared" si="8"/>
        <v>0</v>
      </c>
      <c r="BI64" s="24">
        <f t="shared" si="14"/>
        <v>0</v>
      </c>
      <c r="BJ64" s="57">
        <f t="shared" si="9"/>
        <v>0</v>
      </c>
      <c r="BK64" s="48" t="e">
        <f t="shared" si="10"/>
        <v>#DIV/0!</v>
      </c>
      <c r="BL64" s="109"/>
      <c r="BM64" s="109"/>
      <c r="BN64" s="15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</row>
    <row r="65" spans="1:79" s="37" customFormat="1">
      <c r="A65" s="15">
        <v>56</v>
      </c>
      <c r="B65" s="122">
        <v>73022007</v>
      </c>
      <c r="C65" s="49" t="s">
        <v>514</v>
      </c>
      <c r="D65" s="17" t="s">
        <v>515</v>
      </c>
      <c r="E65" s="17" t="s">
        <v>516</v>
      </c>
      <c r="F65" s="17" t="s">
        <v>325</v>
      </c>
      <c r="G65" s="17" t="s">
        <v>310</v>
      </c>
      <c r="H65" s="17" t="s">
        <v>507</v>
      </c>
      <c r="I65" s="15">
        <v>41.8</v>
      </c>
      <c r="J65" s="15" t="s">
        <v>321</v>
      </c>
      <c r="K65" s="15" t="s">
        <v>912</v>
      </c>
      <c r="L65" s="50"/>
      <c r="M65" s="51"/>
      <c r="N65" s="50"/>
      <c r="O65" s="51"/>
      <c r="P65" s="50"/>
      <c r="Q65" s="51"/>
      <c r="R65" s="50"/>
      <c r="S65" s="52"/>
      <c r="T65" s="50"/>
      <c r="U65" s="52"/>
      <c r="V65" s="50"/>
      <c r="W65" s="52"/>
      <c r="X65" s="50"/>
      <c r="Y65" s="52"/>
      <c r="Z65" s="50"/>
      <c r="AA65" s="52"/>
      <c r="AB65" s="50"/>
      <c r="AC65" s="52"/>
      <c r="AD65" s="53"/>
      <c r="AE65" s="54"/>
      <c r="AF65" s="53"/>
      <c r="AG65" s="54"/>
      <c r="AH65" s="53"/>
      <c r="AI65" s="54"/>
      <c r="AJ65" s="53"/>
      <c r="AK65" s="54"/>
      <c r="AL65" s="53"/>
      <c r="AM65" s="54"/>
      <c r="AN65" s="53"/>
      <c r="AO65" s="54"/>
      <c r="AP65" s="147">
        <f t="shared" si="11"/>
        <v>0</v>
      </c>
      <c r="AQ65" s="147">
        <f t="shared" si="12"/>
        <v>0</v>
      </c>
      <c r="AR65" s="15"/>
      <c r="AS65" s="15"/>
      <c r="AT65" s="15"/>
      <c r="AU65" s="144">
        <f t="shared" si="5"/>
        <v>0</v>
      </c>
      <c r="AV65" s="55"/>
      <c r="AW65" s="55"/>
      <c r="AX65" s="43"/>
      <c r="AY65" s="144">
        <f t="shared" si="13"/>
        <v>0</v>
      </c>
      <c r="AZ65" s="56"/>
      <c r="BA65" s="56"/>
      <c r="BB65" s="56"/>
      <c r="BC65" s="144">
        <f t="shared" si="17"/>
        <v>0</v>
      </c>
      <c r="BD65" s="150" t="e">
        <f t="shared" si="18"/>
        <v>#DIV/0!</v>
      </c>
      <c r="BE65" s="137"/>
      <c r="BF65" s="137"/>
      <c r="BG65" s="137"/>
      <c r="BH65" s="144">
        <f t="shared" si="8"/>
        <v>0</v>
      </c>
      <c r="BI65" s="24">
        <f t="shared" si="14"/>
        <v>0</v>
      </c>
      <c r="BJ65" s="57">
        <f t="shared" si="9"/>
        <v>0</v>
      </c>
      <c r="BK65" s="48" t="e">
        <f t="shared" si="10"/>
        <v>#DIV/0!</v>
      </c>
      <c r="BL65" s="109"/>
      <c r="BM65" s="109"/>
      <c r="BN65" s="15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</row>
    <row r="66" spans="1:79" s="37" customFormat="1">
      <c r="A66" s="15">
        <v>57</v>
      </c>
      <c r="B66" s="122">
        <v>95013002</v>
      </c>
      <c r="C66" s="49" t="s">
        <v>517</v>
      </c>
      <c r="D66" s="17" t="s">
        <v>518</v>
      </c>
      <c r="E66" s="17" t="s">
        <v>519</v>
      </c>
      <c r="F66" s="17" t="s">
        <v>341</v>
      </c>
      <c r="G66" s="17" t="s">
        <v>310</v>
      </c>
      <c r="H66" s="17" t="s">
        <v>507</v>
      </c>
      <c r="I66" s="15">
        <v>1083</v>
      </c>
      <c r="J66" s="15" t="s">
        <v>326</v>
      </c>
      <c r="K66" s="15" t="s">
        <v>913</v>
      </c>
      <c r="L66" s="50"/>
      <c r="M66" s="51"/>
      <c r="N66" s="50"/>
      <c r="O66" s="51"/>
      <c r="P66" s="50"/>
      <c r="Q66" s="51"/>
      <c r="R66" s="50"/>
      <c r="S66" s="52"/>
      <c r="T66" s="50"/>
      <c r="U66" s="52"/>
      <c r="V66" s="50"/>
      <c r="W66" s="52"/>
      <c r="X66" s="50"/>
      <c r="Y66" s="52"/>
      <c r="Z66" s="50"/>
      <c r="AA66" s="52"/>
      <c r="AB66" s="50"/>
      <c r="AC66" s="52"/>
      <c r="AD66" s="53"/>
      <c r="AE66" s="54"/>
      <c r="AF66" s="53"/>
      <c r="AG66" s="54"/>
      <c r="AH66" s="53"/>
      <c r="AI66" s="54"/>
      <c r="AJ66" s="53"/>
      <c r="AK66" s="54"/>
      <c r="AL66" s="53"/>
      <c r="AM66" s="54"/>
      <c r="AN66" s="53"/>
      <c r="AO66" s="54"/>
      <c r="AP66" s="147">
        <f t="shared" si="11"/>
        <v>0</v>
      </c>
      <c r="AQ66" s="147">
        <f t="shared" si="12"/>
        <v>0</v>
      </c>
      <c r="AR66" s="15"/>
      <c r="AS66" s="15"/>
      <c r="AT66" s="15"/>
      <c r="AU66" s="144">
        <f t="shared" si="5"/>
        <v>0</v>
      </c>
      <c r="AV66" s="55"/>
      <c r="AW66" s="55"/>
      <c r="AX66" s="43"/>
      <c r="AY66" s="144">
        <f t="shared" si="13"/>
        <v>0</v>
      </c>
      <c r="AZ66" s="56"/>
      <c r="BA66" s="56"/>
      <c r="BB66" s="56"/>
      <c r="BC66" s="144">
        <f t="shared" si="17"/>
        <v>0</v>
      </c>
      <c r="BD66" s="150" t="e">
        <f t="shared" si="18"/>
        <v>#DIV/0!</v>
      </c>
      <c r="BE66" s="137"/>
      <c r="BF66" s="137"/>
      <c r="BG66" s="137"/>
      <c r="BH66" s="144">
        <f t="shared" si="8"/>
        <v>0</v>
      </c>
      <c r="BI66" s="24">
        <f t="shared" si="14"/>
        <v>0</v>
      </c>
      <c r="BJ66" s="57">
        <f t="shared" si="9"/>
        <v>0</v>
      </c>
      <c r="BK66" s="48" t="e">
        <f t="shared" si="10"/>
        <v>#DIV/0!</v>
      </c>
      <c r="BL66" s="109"/>
      <c r="BM66" s="109"/>
      <c r="BN66" s="15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</row>
    <row r="67" spans="1:79" s="37" customFormat="1">
      <c r="A67" s="15">
        <v>58</v>
      </c>
      <c r="B67" s="122">
        <v>90022011</v>
      </c>
      <c r="C67" s="49" t="s">
        <v>520</v>
      </c>
      <c r="D67" s="17" t="s">
        <v>521</v>
      </c>
      <c r="E67" s="17" t="s">
        <v>521</v>
      </c>
      <c r="F67" s="17" t="s">
        <v>349</v>
      </c>
      <c r="G67" s="17" t="s">
        <v>310</v>
      </c>
      <c r="H67" s="17" t="s">
        <v>507</v>
      </c>
      <c r="I67" s="15">
        <v>949</v>
      </c>
      <c r="J67" s="15" t="s">
        <v>522</v>
      </c>
      <c r="K67" s="15" t="s">
        <v>912</v>
      </c>
      <c r="L67" s="50"/>
      <c r="M67" s="51"/>
      <c r="N67" s="50"/>
      <c r="O67" s="51"/>
      <c r="P67" s="50"/>
      <c r="Q67" s="51"/>
      <c r="R67" s="50"/>
      <c r="S67" s="52"/>
      <c r="T67" s="50"/>
      <c r="U67" s="52"/>
      <c r="V67" s="50"/>
      <c r="W67" s="52"/>
      <c r="X67" s="50"/>
      <c r="Y67" s="52"/>
      <c r="Z67" s="50"/>
      <c r="AA67" s="52"/>
      <c r="AB67" s="50"/>
      <c r="AC67" s="52"/>
      <c r="AD67" s="53"/>
      <c r="AE67" s="54"/>
      <c r="AF67" s="53"/>
      <c r="AG67" s="54"/>
      <c r="AH67" s="53"/>
      <c r="AI67" s="54"/>
      <c r="AJ67" s="53"/>
      <c r="AK67" s="54"/>
      <c r="AL67" s="53"/>
      <c r="AM67" s="54"/>
      <c r="AN67" s="53"/>
      <c r="AO67" s="54"/>
      <c r="AP67" s="147">
        <f t="shared" si="11"/>
        <v>0</v>
      </c>
      <c r="AQ67" s="147">
        <f t="shared" si="12"/>
        <v>0</v>
      </c>
      <c r="AR67" s="15"/>
      <c r="AS67" s="15"/>
      <c r="AT67" s="15"/>
      <c r="AU67" s="144">
        <f t="shared" si="5"/>
        <v>0</v>
      </c>
      <c r="AV67" s="55"/>
      <c r="AW67" s="55"/>
      <c r="AX67" s="43"/>
      <c r="AY67" s="144">
        <f t="shared" si="13"/>
        <v>0</v>
      </c>
      <c r="AZ67" s="56"/>
      <c r="BA67" s="56"/>
      <c r="BB67" s="56"/>
      <c r="BC67" s="144">
        <f t="shared" si="17"/>
        <v>0</v>
      </c>
      <c r="BD67" s="150" t="e">
        <f t="shared" si="18"/>
        <v>#DIV/0!</v>
      </c>
      <c r="BE67" s="137"/>
      <c r="BF67" s="137"/>
      <c r="BG67" s="137"/>
      <c r="BH67" s="144">
        <f t="shared" si="8"/>
        <v>0</v>
      </c>
      <c r="BI67" s="24">
        <f t="shared" si="14"/>
        <v>0</v>
      </c>
      <c r="BJ67" s="57">
        <f t="shared" si="9"/>
        <v>0</v>
      </c>
      <c r="BK67" s="48" t="e">
        <f t="shared" si="10"/>
        <v>#DIV/0!</v>
      </c>
      <c r="BL67" s="109"/>
      <c r="BM67" s="109"/>
      <c r="BN67" s="15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</row>
    <row r="68" spans="1:79" s="37" customFormat="1">
      <c r="A68" s="15">
        <v>59</v>
      </c>
      <c r="B68" s="122">
        <v>90012007</v>
      </c>
      <c r="C68" s="49" t="s">
        <v>523</v>
      </c>
      <c r="D68" s="17" t="s">
        <v>524</v>
      </c>
      <c r="E68" s="17" t="s">
        <v>525</v>
      </c>
      <c r="F68" s="17" t="s">
        <v>349</v>
      </c>
      <c r="G68" s="17" t="s">
        <v>310</v>
      </c>
      <c r="H68" s="17" t="s">
        <v>507</v>
      </c>
      <c r="I68" s="15">
        <v>962</v>
      </c>
      <c r="J68" s="15" t="s">
        <v>326</v>
      </c>
      <c r="K68" s="15" t="s">
        <v>912</v>
      </c>
      <c r="L68" s="50"/>
      <c r="M68" s="51"/>
      <c r="N68" s="50"/>
      <c r="O68" s="51"/>
      <c r="P68" s="50"/>
      <c r="Q68" s="51"/>
      <c r="R68" s="50"/>
      <c r="S68" s="52"/>
      <c r="T68" s="50"/>
      <c r="U68" s="52"/>
      <c r="V68" s="50"/>
      <c r="W68" s="52"/>
      <c r="X68" s="50"/>
      <c r="Y68" s="52"/>
      <c r="Z68" s="50"/>
      <c r="AA68" s="52"/>
      <c r="AB68" s="50"/>
      <c r="AC68" s="52"/>
      <c r="AD68" s="53"/>
      <c r="AE68" s="54"/>
      <c r="AF68" s="53"/>
      <c r="AG68" s="54"/>
      <c r="AH68" s="53"/>
      <c r="AI68" s="54"/>
      <c r="AJ68" s="53"/>
      <c r="AK68" s="54"/>
      <c r="AL68" s="53"/>
      <c r="AM68" s="54"/>
      <c r="AN68" s="53"/>
      <c r="AO68" s="54"/>
      <c r="AP68" s="147">
        <f t="shared" si="11"/>
        <v>0</v>
      </c>
      <c r="AQ68" s="147">
        <f t="shared" si="12"/>
        <v>0</v>
      </c>
      <c r="AR68" s="15"/>
      <c r="AS68" s="15"/>
      <c r="AT68" s="15"/>
      <c r="AU68" s="144">
        <f t="shared" si="5"/>
        <v>0</v>
      </c>
      <c r="AV68" s="55"/>
      <c r="AW68" s="55"/>
      <c r="AX68" s="43"/>
      <c r="AY68" s="144">
        <f t="shared" si="13"/>
        <v>0</v>
      </c>
      <c r="AZ68" s="56"/>
      <c r="BA68" s="56"/>
      <c r="BB68" s="56"/>
      <c r="BC68" s="144">
        <f t="shared" si="17"/>
        <v>0</v>
      </c>
      <c r="BD68" s="150" t="e">
        <f t="shared" si="18"/>
        <v>#DIV/0!</v>
      </c>
      <c r="BE68" s="137"/>
      <c r="BF68" s="137"/>
      <c r="BG68" s="137"/>
      <c r="BH68" s="144">
        <f t="shared" si="8"/>
        <v>0</v>
      </c>
      <c r="BI68" s="24">
        <f t="shared" si="14"/>
        <v>0</v>
      </c>
      <c r="BJ68" s="57">
        <f t="shared" si="9"/>
        <v>0</v>
      </c>
      <c r="BK68" s="48" t="e">
        <f t="shared" si="10"/>
        <v>#DIV/0!</v>
      </c>
      <c r="BL68" s="109"/>
      <c r="BM68" s="109"/>
      <c r="BN68" s="15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</row>
    <row r="69" spans="1:79" s="37" customFormat="1">
      <c r="A69" s="15">
        <v>60</v>
      </c>
      <c r="B69" s="122">
        <v>80023001</v>
      </c>
      <c r="C69" s="49" t="s">
        <v>526</v>
      </c>
      <c r="D69" s="17" t="s">
        <v>527</v>
      </c>
      <c r="E69" s="17" t="s">
        <v>360</v>
      </c>
      <c r="F69" s="17" t="s">
        <v>361</v>
      </c>
      <c r="G69" s="17" t="s">
        <v>310</v>
      </c>
      <c r="H69" s="17" t="s">
        <v>507</v>
      </c>
      <c r="I69" s="15">
        <v>800</v>
      </c>
      <c r="J69" s="15" t="s">
        <v>321</v>
      </c>
      <c r="K69" s="15" t="s">
        <v>912</v>
      </c>
      <c r="L69" s="50"/>
      <c r="M69" s="51"/>
      <c r="N69" s="50"/>
      <c r="O69" s="51"/>
      <c r="P69" s="50"/>
      <c r="Q69" s="51"/>
      <c r="R69" s="50"/>
      <c r="S69" s="52"/>
      <c r="T69" s="50"/>
      <c r="U69" s="52"/>
      <c r="V69" s="50"/>
      <c r="W69" s="52"/>
      <c r="X69" s="50"/>
      <c r="Y69" s="52"/>
      <c r="Z69" s="50"/>
      <c r="AA69" s="52"/>
      <c r="AB69" s="50"/>
      <c r="AC69" s="52"/>
      <c r="AD69" s="53"/>
      <c r="AE69" s="54"/>
      <c r="AF69" s="53"/>
      <c r="AG69" s="54"/>
      <c r="AH69" s="53"/>
      <c r="AI69" s="54"/>
      <c r="AJ69" s="53"/>
      <c r="AK69" s="54"/>
      <c r="AL69" s="53"/>
      <c r="AM69" s="54"/>
      <c r="AN69" s="53"/>
      <c r="AO69" s="54"/>
      <c r="AP69" s="147">
        <f t="shared" si="11"/>
        <v>0</v>
      </c>
      <c r="AQ69" s="147">
        <f t="shared" si="12"/>
        <v>0</v>
      </c>
      <c r="AR69" s="15"/>
      <c r="AS69" s="15"/>
      <c r="AT69" s="15"/>
      <c r="AU69" s="144">
        <f t="shared" si="5"/>
        <v>0</v>
      </c>
      <c r="AV69" s="55"/>
      <c r="AW69" s="55"/>
      <c r="AX69" s="43"/>
      <c r="AY69" s="144">
        <f t="shared" si="13"/>
        <v>0</v>
      </c>
      <c r="AZ69" s="56"/>
      <c r="BA69" s="56"/>
      <c r="BB69" s="56"/>
      <c r="BC69" s="144">
        <f t="shared" si="17"/>
        <v>0</v>
      </c>
      <c r="BD69" s="150" t="e">
        <f t="shared" si="18"/>
        <v>#DIV/0!</v>
      </c>
      <c r="BE69" s="137"/>
      <c r="BF69" s="137"/>
      <c r="BG69" s="137"/>
      <c r="BH69" s="144">
        <f t="shared" si="8"/>
        <v>0</v>
      </c>
      <c r="BI69" s="24">
        <f t="shared" si="14"/>
        <v>0</v>
      </c>
      <c r="BJ69" s="57">
        <f t="shared" si="9"/>
        <v>0</v>
      </c>
      <c r="BK69" s="48" t="e">
        <f t="shared" si="10"/>
        <v>#DIV/0!</v>
      </c>
      <c r="BL69" s="109"/>
      <c r="BM69" s="109"/>
      <c r="BN69" s="15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</row>
    <row r="70" spans="1:79" s="37" customFormat="1">
      <c r="A70" s="15">
        <v>61</v>
      </c>
      <c r="B70" s="122">
        <v>80022012</v>
      </c>
      <c r="C70" s="49" t="s">
        <v>528</v>
      </c>
      <c r="D70" s="17" t="s">
        <v>359</v>
      </c>
      <c r="E70" s="17" t="s">
        <v>360</v>
      </c>
      <c r="F70" s="17" t="s">
        <v>361</v>
      </c>
      <c r="G70" s="17" t="s">
        <v>310</v>
      </c>
      <c r="H70" s="17" t="s">
        <v>507</v>
      </c>
      <c r="I70" s="15">
        <v>758</v>
      </c>
      <c r="J70" s="15" t="s">
        <v>326</v>
      </c>
      <c r="K70" s="15" t="s">
        <v>912</v>
      </c>
      <c r="L70" s="50"/>
      <c r="M70" s="51"/>
      <c r="N70" s="50"/>
      <c r="O70" s="51"/>
      <c r="P70" s="50"/>
      <c r="Q70" s="51"/>
      <c r="R70" s="50"/>
      <c r="S70" s="52"/>
      <c r="T70" s="50"/>
      <c r="U70" s="52"/>
      <c r="V70" s="50"/>
      <c r="W70" s="52"/>
      <c r="X70" s="50"/>
      <c r="Y70" s="52"/>
      <c r="Z70" s="50"/>
      <c r="AA70" s="52"/>
      <c r="AB70" s="50"/>
      <c r="AC70" s="52"/>
      <c r="AD70" s="53"/>
      <c r="AE70" s="54"/>
      <c r="AF70" s="53"/>
      <c r="AG70" s="54"/>
      <c r="AH70" s="53"/>
      <c r="AI70" s="54"/>
      <c r="AJ70" s="53"/>
      <c r="AK70" s="54"/>
      <c r="AL70" s="53"/>
      <c r="AM70" s="54"/>
      <c r="AN70" s="53"/>
      <c r="AO70" s="54"/>
      <c r="AP70" s="147">
        <f t="shared" si="11"/>
        <v>0</v>
      </c>
      <c r="AQ70" s="147">
        <f t="shared" si="12"/>
        <v>0</v>
      </c>
      <c r="AR70" s="15"/>
      <c r="AS70" s="15"/>
      <c r="AT70" s="15"/>
      <c r="AU70" s="144">
        <f t="shared" si="5"/>
        <v>0</v>
      </c>
      <c r="AV70" s="55"/>
      <c r="AW70" s="55"/>
      <c r="AX70" s="43"/>
      <c r="AY70" s="144">
        <f t="shared" si="13"/>
        <v>0</v>
      </c>
      <c r="AZ70" s="56"/>
      <c r="BA70" s="56"/>
      <c r="BB70" s="56"/>
      <c r="BC70" s="144">
        <f t="shared" si="17"/>
        <v>0</v>
      </c>
      <c r="BD70" s="150" t="e">
        <f t="shared" si="18"/>
        <v>#DIV/0!</v>
      </c>
      <c r="BE70" s="137"/>
      <c r="BF70" s="137"/>
      <c r="BG70" s="137"/>
      <c r="BH70" s="144">
        <f t="shared" si="8"/>
        <v>0</v>
      </c>
      <c r="BI70" s="24">
        <f t="shared" si="14"/>
        <v>0</v>
      </c>
      <c r="BJ70" s="57">
        <f t="shared" si="9"/>
        <v>0</v>
      </c>
      <c r="BK70" s="48" t="e">
        <f t="shared" si="10"/>
        <v>#DIV/0!</v>
      </c>
      <c r="BL70" s="109"/>
      <c r="BM70" s="109"/>
      <c r="BN70" s="15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</row>
    <row r="71" spans="1:79" s="37" customFormat="1">
      <c r="A71" s="15">
        <v>62</v>
      </c>
      <c r="B71" s="122">
        <v>80023002</v>
      </c>
      <c r="C71" s="49" t="s">
        <v>529</v>
      </c>
      <c r="D71" s="17" t="s">
        <v>530</v>
      </c>
      <c r="E71" s="17" t="s">
        <v>360</v>
      </c>
      <c r="F71" s="17" t="s">
        <v>361</v>
      </c>
      <c r="G71" s="17" t="s">
        <v>310</v>
      </c>
      <c r="H71" s="17" t="s">
        <v>507</v>
      </c>
      <c r="I71" s="15">
        <v>773</v>
      </c>
      <c r="J71" s="15" t="s">
        <v>321</v>
      </c>
      <c r="K71" s="15" t="s">
        <v>912</v>
      </c>
      <c r="L71" s="50"/>
      <c r="M71" s="51"/>
      <c r="N71" s="50"/>
      <c r="O71" s="51"/>
      <c r="P71" s="50"/>
      <c r="Q71" s="51"/>
      <c r="R71" s="50"/>
      <c r="S71" s="52"/>
      <c r="T71" s="50"/>
      <c r="U71" s="52"/>
      <c r="V71" s="50"/>
      <c r="W71" s="52"/>
      <c r="X71" s="50"/>
      <c r="Y71" s="52"/>
      <c r="Z71" s="50"/>
      <c r="AA71" s="52"/>
      <c r="AB71" s="50"/>
      <c r="AC71" s="52"/>
      <c r="AD71" s="53"/>
      <c r="AE71" s="54"/>
      <c r="AF71" s="53"/>
      <c r="AG71" s="54"/>
      <c r="AH71" s="53"/>
      <c r="AI71" s="54"/>
      <c r="AJ71" s="53"/>
      <c r="AK71" s="54"/>
      <c r="AL71" s="53"/>
      <c r="AM71" s="54"/>
      <c r="AN71" s="53"/>
      <c r="AO71" s="54"/>
      <c r="AP71" s="147">
        <f t="shared" si="11"/>
        <v>0</v>
      </c>
      <c r="AQ71" s="147">
        <f t="shared" si="12"/>
        <v>0</v>
      </c>
      <c r="AR71" s="15"/>
      <c r="AS71" s="15"/>
      <c r="AT71" s="15"/>
      <c r="AU71" s="144">
        <f t="shared" si="5"/>
        <v>0</v>
      </c>
      <c r="AV71" s="55"/>
      <c r="AW71" s="55"/>
      <c r="AX71" s="43"/>
      <c r="AY71" s="144">
        <f t="shared" si="13"/>
        <v>0</v>
      </c>
      <c r="AZ71" s="56"/>
      <c r="BA71" s="56"/>
      <c r="BB71" s="56"/>
      <c r="BC71" s="144">
        <f t="shared" si="17"/>
        <v>0</v>
      </c>
      <c r="BD71" s="150" t="e">
        <f t="shared" si="18"/>
        <v>#DIV/0!</v>
      </c>
      <c r="BE71" s="137"/>
      <c r="BF71" s="137"/>
      <c r="BG71" s="137"/>
      <c r="BH71" s="144">
        <f t="shared" si="8"/>
        <v>0</v>
      </c>
      <c r="BI71" s="24">
        <f t="shared" si="14"/>
        <v>0</v>
      </c>
      <c r="BJ71" s="57">
        <f t="shared" si="9"/>
        <v>0</v>
      </c>
      <c r="BK71" s="48" t="e">
        <f t="shared" si="10"/>
        <v>#DIV/0!</v>
      </c>
      <c r="BL71" s="109"/>
      <c r="BM71" s="109"/>
      <c r="BN71" s="15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</row>
    <row r="72" spans="1:79" s="37" customFormat="1">
      <c r="A72" s="15">
        <v>63</v>
      </c>
      <c r="B72" s="122">
        <v>84012008</v>
      </c>
      <c r="C72" s="49" t="s">
        <v>531</v>
      </c>
      <c r="D72" s="17" t="s">
        <v>355</v>
      </c>
      <c r="E72" s="17" t="s">
        <v>356</v>
      </c>
      <c r="F72" s="17" t="s">
        <v>357</v>
      </c>
      <c r="G72" s="17" t="s">
        <v>310</v>
      </c>
      <c r="H72" s="17" t="s">
        <v>507</v>
      </c>
      <c r="I72" s="15">
        <v>675</v>
      </c>
      <c r="J72" s="15" t="s">
        <v>326</v>
      </c>
      <c r="K72" s="15" t="s">
        <v>912</v>
      </c>
      <c r="L72" s="50"/>
      <c r="M72" s="51"/>
      <c r="N72" s="50"/>
      <c r="O72" s="51"/>
      <c r="P72" s="50"/>
      <c r="Q72" s="51"/>
      <c r="R72" s="50"/>
      <c r="S72" s="52"/>
      <c r="T72" s="50"/>
      <c r="U72" s="52"/>
      <c r="V72" s="50"/>
      <c r="W72" s="52"/>
      <c r="X72" s="50"/>
      <c r="Y72" s="52"/>
      <c r="Z72" s="50"/>
      <c r="AA72" s="52"/>
      <c r="AB72" s="50"/>
      <c r="AC72" s="52"/>
      <c r="AD72" s="53"/>
      <c r="AE72" s="54"/>
      <c r="AF72" s="53"/>
      <c r="AG72" s="54"/>
      <c r="AH72" s="53"/>
      <c r="AI72" s="54"/>
      <c r="AJ72" s="53"/>
      <c r="AK72" s="54"/>
      <c r="AL72" s="53"/>
      <c r="AM72" s="54"/>
      <c r="AN72" s="53"/>
      <c r="AO72" s="54"/>
      <c r="AP72" s="147">
        <f t="shared" si="11"/>
        <v>0</v>
      </c>
      <c r="AQ72" s="147">
        <f t="shared" si="12"/>
        <v>0</v>
      </c>
      <c r="AR72" s="15"/>
      <c r="AS72" s="15"/>
      <c r="AT72" s="15"/>
      <c r="AU72" s="144">
        <f t="shared" si="5"/>
        <v>0</v>
      </c>
      <c r="AV72" s="55"/>
      <c r="AW72" s="55"/>
      <c r="AX72" s="43"/>
      <c r="AY72" s="144">
        <f t="shared" si="13"/>
        <v>0</v>
      </c>
      <c r="AZ72" s="56"/>
      <c r="BA72" s="56"/>
      <c r="BB72" s="56"/>
      <c r="BC72" s="144">
        <f t="shared" si="17"/>
        <v>0</v>
      </c>
      <c r="BD72" s="150" t="e">
        <f t="shared" si="18"/>
        <v>#DIV/0!</v>
      </c>
      <c r="BE72" s="137"/>
      <c r="BF72" s="137"/>
      <c r="BG72" s="137"/>
      <c r="BH72" s="144">
        <f t="shared" si="8"/>
        <v>0</v>
      </c>
      <c r="BI72" s="24">
        <f t="shared" si="14"/>
        <v>0</v>
      </c>
      <c r="BJ72" s="57">
        <f t="shared" si="9"/>
        <v>0</v>
      </c>
      <c r="BK72" s="48" t="e">
        <f t="shared" si="10"/>
        <v>#DIV/0!</v>
      </c>
      <c r="BL72" s="109"/>
      <c r="BM72" s="109"/>
      <c r="BN72" s="15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</row>
    <row r="73" spans="1:79" s="37" customFormat="1">
      <c r="A73" s="15">
        <v>64</v>
      </c>
      <c r="B73" s="122">
        <v>86013001</v>
      </c>
      <c r="C73" s="49" t="s">
        <v>532</v>
      </c>
      <c r="D73" s="17" t="s">
        <v>533</v>
      </c>
      <c r="E73" s="17" t="s">
        <v>534</v>
      </c>
      <c r="F73" s="17" t="s">
        <v>365</v>
      </c>
      <c r="G73" s="17" t="s">
        <v>310</v>
      </c>
      <c r="H73" s="17" t="s">
        <v>507</v>
      </c>
      <c r="I73" s="15">
        <v>490</v>
      </c>
      <c r="J73" s="15" t="s">
        <v>326</v>
      </c>
      <c r="K73" s="15" t="s">
        <v>912</v>
      </c>
      <c r="L73" s="50"/>
      <c r="M73" s="51"/>
      <c r="N73" s="50"/>
      <c r="O73" s="51"/>
      <c r="P73" s="50"/>
      <c r="Q73" s="51"/>
      <c r="R73" s="50"/>
      <c r="S73" s="52"/>
      <c r="T73" s="50"/>
      <c r="U73" s="52"/>
      <c r="V73" s="50"/>
      <c r="W73" s="52"/>
      <c r="X73" s="50"/>
      <c r="Y73" s="52"/>
      <c r="Z73" s="50"/>
      <c r="AA73" s="52"/>
      <c r="AB73" s="50"/>
      <c r="AC73" s="52"/>
      <c r="AD73" s="53"/>
      <c r="AE73" s="54"/>
      <c r="AF73" s="53"/>
      <c r="AG73" s="54"/>
      <c r="AH73" s="53"/>
      <c r="AI73" s="54"/>
      <c r="AJ73" s="53"/>
      <c r="AK73" s="54"/>
      <c r="AL73" s="53"/>
      <c r="AM73" s="54"/>
      <c r="AN73" s="53"/>
      <c r="AO73" s="54"/>
      <c r="AP73" s="147">
        <f t="shared" si="11"/>
        <v>0</v>
      </c>
      <c r="AQ73" s="147">
        <f t="shared" si="12"/>
        <v>0</v>
      </c>
      <c r="AR73" s="15"/>
      <c r="AS73" s="15"/>
      <c r="AT73" s="15"/>
      <c r="AU73" s="144">
        <f t="shared" si="5"/>
        <v>0</v>
      </c>
      <c r="AV73" s="55"/>
      <c r="AW73" s="55"/>
      <c r="AX73" s="43"/>
      <c r="AY73" s="144">
        <f t="shared" si="13"/>
        <v>0</v>
      </c>
      <c r="AZ73" s="56"/>
      <c r="BA73" s="56"/>
      <c r="BB73" s="56"/>
      <c r="BC73" s="144">
        <f t="shared" si="17"/>
        <v>0</v>
      </c>
      <c r="BD73" s="150" t="e">
        <f t="shared" si="18"/>
        <v>#DIV/0!</v>
      </c>
      <c r="BE73" s="137"/>
      <c r="BF73" s="137"/>
      <c r="BG73" s="137"/>
      <c r="BH73" s="144">
        <f t="shared" si="8"/>
        <v>0</v>
      </c>
      <c r="BI73" s="24">
        <f t="shared" si="14"/>
        <v>0</v>
      </c>
      <c r="BJ73" s="57">
        <f t="shared" si="9"/>
        <v>0</v>
      </c>
      <c r="BK73" s="48" t="e">
        <f t="shared" si="10"/>
        <v>#DIV/0!</v>
      </c>
      <c r="BL73" s="109"/>
      <c r="BM73" s="109"/>
      <c r="BN73" s="15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</row>
    <row r="74" spans="1:79" s="37" customFormat="1">
      <c r="A74" s="15">
        <v>65</v>
      </c>
      <c r="B74" s="122">
        <v>83012008</v>
      </c>
      <c r="C74" s="49" t="s">
        <v>535</v>
      </c>
      <c r="D74" s="17" t="s">
        <v>536</v>
      </c>
      <c r="E74" s="17" t="s">
        <v>537</v>
      </c>
      <c r="F74" s="17" t="s">
        <v>372</v>
      </c>
      <c r="G74" s="17" t="s">
        <v>310</v>
      </c>
      <c r="H74" s="17" t="s">
        <v>507</v>
      </c>
      <c r="I74" s="15">
        <v>836</v>
      </c>
      <c r="J74" s="15" t="s">
        <v>321</v>
      </c>
      <c r="K74" s="15" t="s">
        <v>912</v>
      </c>
      <c r="L74" s="50"/>
      <c r="M74" s="51"/>
      <c r="N74" s="50"/>
      <c r="O74" s="51"/>
      <c r="P74" s="50"/>
      <c r="Q74" s="51"/>
      <c r="R74" s="50"/>
      <c r="S74" s="52"/>
      <c r="T74" s="50"/>
      <c r="U74" s="52"/>
      <c r="V74" s="50"/>
      <c r="W74" s="52"/>
      <c r="X74" s="50"/>
      <c r="Y74" s="52"/>
      <c r="Z74" s="50"/>
      <c r="AA74" s="52"/>
      <c r="AB74" s="50"/>
      <c r="AC74" s="52"/>
      <c r="AD74" s="53"/>
      <c r="AE74" s="54"/>
      <c r="AF74" s="53"/>
      <c r="AG74" s="54"/>
      <c r="AH74" s="53"/>
      <c r="AI74" s="54"/>
      <c r="AJ74" s="53"/>
      <c r="AK74" s="54"/>
      <c r="AL74" s="53"/>
      <c r="AM74" s="54"/>
      <c r="AN74" s="53"/>
      <c r="AO74" s="54"/>
      <c r="AP74" s="147">
        <f t="shared" si="11"/>
        <v>0</v>
      </c>
      <c r="AQ74" s="147">
        <f t="shared" si="12"/>
        <v>0</v>
      </c>
      <c r="AR74" s="15"/>
      <c r="AS74" s="15"/>
      <c r="AT74" s="15"/>
      <c r="AU74" s="144">
        <f t="shared" si="5"/>
        <v>0</v>
      </c>
      <c r="AV74" s="55"/>
      <c r="AW74" s="55"/>
      <c r="AX74" s="43"/>
      <c r="AY74" s="144">
        <f t="shared" si="13"/>
        <v>0</v>
      </c>
      <c r="AZ74" s="56"/>
      <c r="BA74" s="56"/>
      <c r="BB74" s="56"/>
      <c r="BC74" s="144">
        <f t="shared" si="17"/>
        <v>0</v>
      </c>
      <c r="BD74" s="150" t="e">
        <f t="shared" si="18"/>
        <v>#DIV/0!</v>
      </c>
      <c r="BE74" s="137"/>
      <c r="BF74" s="137"/>
      <c r="BG74" s="137"/>
      <c r="BH74" s="144">
        <f t="shared" si="8"/>
        <v>0</v>
      </c>
      <c r="BI74" s="24">
        <f t="shared" si="14"/>
        <v>0</v>
      </c>
      <c r="BJ74" s="57">
        <f t="shared" si="9"/>
        <v>0</v>
      </c>
      <c r="BK74" s="48" t="e">
        <f t="shared" si="10"/>
        <v>#DIV/0!</v>
      </c>
      <c r="BL74" s="109"/>
      <c r="BM74" s="109"/>
      <c r="BN74" s="15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</row>
    <row r="75" spans="1:79" s="37" customFormat="1">
      <c r="A75" s="15">
        <v>66</v>
      </c>
      <c r="B75" s="122">
        <v>82013001</v>
      </c>
      <c r="C75" s="49" t="s">
        <v>538</v>
      </c>
      <c r="D75" s="17" t="s">
        <v>539</v>
      </c>
      <c r="E75" s="17" t="s">
        <v>539</v>
      </c>
      <c r="F75" s="17" t="s">
        <v>320</v>
      </c>
      <c r="G75" s="17" t="s">
        <v>310</v>
      </c>
      <c r="H75" s="17" t="s">
        <v>507</v>
      </c>
      <c r="I75" s="15">
        <v>738</v>
      </c>
      <c r="J75" s="15" t="s">
        <v>321</v>
      </c>
      <c r="K75" s="15" t="s">
        <v>912</v>
      </c>
      <c r="L75" s="50"/>
      <c r="M75" s="51"/>
      <c r="N75" s="50"/>
      <c r="O75" s="51"/>
      <c r="P75" s="50"/>
      <c r="Q75" s="51"/>
      <c r="R75" s="50"/>
      <c r="S75" s="52"/>
      <c r="T75" s="50"/>
      <c r="U75" s="52"/>
      <c r="V75" s="50"/>
      <c r="W75" s="52"/>
      <c r="X75" s="50"/>
      <c r="Y75" s="52"/>
      <c r="Z75" s="50"/>
      <c r="AA75" s="52"/>
      <c r="AB75" s="50"/>
      <c r="AC75" s="52"/>
      <c r="AD75" s="53"/>
      <c r="AE75" s="54"/>
      <c r="AF75" s="53"/>
      <c r="AG75" s="54"/>
      <c r="AH75" s="53"/>
      <c r="AI75" s="54"/>
      <c r="AJ75" s="53"/>
      <c r="AK75" s="54"/>
      <c r="AL75" s="53"/>
      <c r="AM75" s="54"/>
      <c r="AN75" s="53"/>
      <c r="AO75" s="54"/>
      <c r="AP75" s="147">
        <f t="shared" si="11"/>
        <v>0</v>
      </c>
      <c r="AQ75" s="147">
        <f t="shared" si="12"/>
        <v>0</v>
      </c>
      <c r="AR75" s="15"/>
      <c r="AS75" s="15"/>
      <c r="AT75" s="15"/>
      <c r="AU75" s="144">
        <f t="shared" ref="AU75:AU138" si="19">SUM(AR75:AT75)</f>
        <v>0</v>
      </c>
      <c r="AV75" s="55"/>
      <c r="AW75" s="55"/>
      <c r="AX75" s="43"/>
      <c r="AY75" s="144">
        <f t="shared" si="13"/>
        <v>0</v>
      </c>
      <c r="AZ75" s="56"/>
      <c r="BA75" s="56"/>
      <c r="BB75" s="56"/>
      <c r="BC75" s="144">
        <f t="shared" si="17"/>
        <v>0</v>
      </c>
      <c r="BD75" s="150" t="e">
        <f t="shared" si="18"/>
        <v>#DIV/0!</v>
      </c>
      <c r="BE75" s="137"/>
      <c r="BF75" s="137"/>
      <c r="BG75" s="137"/>
      <c r="BH75" s="144">
        <f t="shared" ref="BH75:BH138" si="20">SUM(BE75:BG75)</f>
        <v>0</v>
      </c>
      <c r="BI75" s="24">
        <f t="shared" si="14"/>
        <v>0</v>
      </c>
      <c r="BJ75" s="57">
        <f t="shared" ref="BJ75:BJ138" si="21">SUM(BI75-AY75)</f>
        <v>0</v>
      </c>
      <c r="BK75" s="48" t="e">
        <f t="shared" ref="BK75:BK138" si="22">+BJ75*100/AY75</f>
        <v>#DIV/0!</v>
      </c>
      <c r="BL75" s="109"/>
      <c r="BM75" s="109"/>
      <c r="BN75" s="15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</row>
    <row r="76" spans="1:79" s="37" customFormat="1">
      <c r="A76" s="15">
        <v>67</v>
      </c>
      <c r="B76" s="122">
        <v>77012009</v>
      </c>
      <c r="C76" s="49" t="s">
        <v>540</v>
      </c>
      <c r="D76" s="17" t="s">
        <v>541</v>
      </c>
      <c r="E76" s="17" t="s">
        <v>542</v>
      </c>
      <c r="F76" s="17" t="s">
        <v>543</v>
      </c>
      <c r="G76" s="17" t="s">
        <v>310</v>
      </c>
      <c r="H76" s="17" t="s">
        <v>507</v>
      </c>
      <c r="I76" s="15">
        <v>384</v>
      </c>
      <c r="J76" s="15" t="s">
        <v>326</v>
      </c>
      <c r="K76" s="15" t="s">
        <v>912</v>
      </c>
      <c r="L76" s="50"/>
      <c r="M76" s="51"/>
      <c r="N76" s="50"/>
      <c r="O76" s="51"/>
      <c r="P76" s="50"/>
      <c r="Q76" s="51"/>
      <c r="R76" s="50"/>
      <c r="S76" s="52"/>
      <c r="T76" s="50"/>
      <c r="U76" s="52"/>
      <c r="V76" s="50"/>
      <c r="W76" s="52"/>
      <c r="X76" s="50"/>
      <c r="Y76" s="52"/>
      <c r="Z76" s="50"/>
      <c r="AA76" s="52"/>
      <c r="AB76" s="50"/>
      <c r="AC76" s="52"/>
      <c r="AD76" s="53"/>
      <c r="AE76" s="54"/>
      <c r="AF76" s="53"/>
      <c r="AG76" s="54"/>
      <c r="AH76" s="53"/>
      <c r="AI76" s="54"/>
      <c r="AJ76" s="53"/>
      <c r="AK76" s="54"/>
      <c r="AL76" s="53"/>
      <c r="AM76" s="54"/>
      <c r="AN76" s="53"/>
      <c r="AO76" s="54"/>
      <c r="AP76" s="147">
        <f t="shared" ref="AP76:AP128" si="23">L76+N76+P76+R76+T76+V76+X76+Z76+AB76+AD76+AF76+AH76+AJ76+AL76+AN76</f>
        <v>0</v>
      </c>
      <c r="AQ76" s="147">
        <f t="shared" ref="AQ76:AQ128" si="24">M76+O76+Q76+S76+U76+W76+Y76+AA76+AC76+AE76+AG76+AI76+AK76+AM76+AO76</f>
        <v>0</v>
      </c>
      <c r="AR76" s="15"/>
      <c r="AS76" s="15"/>
      <c r="AT76" s="15"/>
      <c r="AU76" s="144">
        <f t="shared" si="19"/>
        <v>0</v>
      </c>
      <c r="AV76" s="55"/>
      <c r="AW76" s="55"/>
      <c r="AX76" s="43"/>
      <c r="AY76" s="144">
        <f t="shared" ref="AY76:AY139" si="25">SUM(AV76:AX76)</f>
        <v>0</v>
      </c>
      <c r="AZ76" s="56"/>
      <c r="BA76" s="56"/>
      <c r="BB76" s="56"/>
      <c r="BC76" s="144">
        <f t="shared" si="17"/>
        <v>0</v>
      </c>
      <c r="BD76" s="150" t="e">
        <f t="shared" si="18"/>
        <v>#DIV/0!</v>
      </c>
      <c r="BE76" s="137"/>
      <c r="BF76" s="137"/>
      <c r="BG76" s="137"/>
      <c r="BH76" s="144">
        <f t="shared" si="20"/>
        <v>0</v>
      </c>
      <c r="BI76" s="24">
        <f t="shared" ref="BI76:BI139" si="26">AU76-BH76</f>
        <v>0</v>
      </c>
      <c r="BJ76" s="57">
        <f t="shared" si="21"/>
        <v>0</v>
      </c>
      <c r="BK76" s="48" t="e">
        <f t="shared" si="22"/>
        <v>#DIV/0!</v>
      </c>
      <c r="BL76" s="109"/>
      <c r="BM76" s="109"/>
      <c r="BN76" s="15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</row>
    <row r="77" spans="1:79" s="37" customFormat="1">
      <c r="A77" s="15">
        <v>68</v>
      </c>
      <c r="B77" s="122">
        <v>72013001</v>
      </c>
      <c r="C77" s="49" t="s">
        <v>544</v>
      </c>
      <c r="D77" s="17" t="s">
        <v>545</v>
      </c>
      <c r="E77" s="17" t="s">
        <v>546</v>
      </c>
      <c r="F77" s="17" t="s">
        <v>547</v>
      </c>
      <c r="G77" s="17" t="s">
        <v>310</v>
      </c>
      <c r="H77" s="17" t="s">
        <v>507</v>
      </c>
      <c r="I77" s="15">
        <v>102</v>
      </c>
      <c r="J77" s="15" t="s">
        <v>316</v>
      </c>
      <c r="K77" s="15" t="s">
        <v>912</v>
      </c>
      <c r="L77" s="50"/>
      <c r="M77" s="51"/>
      <c r="N77" s="50"/>
      <c r="O77" s="51"/>
      <c r="P77" s="50"/>
      <c r="Q77" s="51"/>
      <c r="R77" s="50"/>
      <c r="S77" s="52"/>
      <c r="T77" s="50"/>
      <c r="U77" s="52"/>
      <c r="V77" s="50"/>
      <c r="W77" s="52"/>
      <c r="X77" s="50"/>
      <c r="Y77" s="52"/>
      <c r="Z77" s="50"/>
      <c r="AA77" s="52"/>
      <c r="AB77" s="50"/>
      <c r="AC77" s="52"/>
      <c r="AD77" s="53"/>
      <c r="AE77" s="54"/>
      <c r="AF77" s="53"/>
      <c r="AG77" s="54"/>
      <c r="AH77" s="53"/>
      <c r="AI77" s="54"/>
      <c r="AJ77" s="53"/>
      <c r="AK77" s="54"/>
      <c r="AL77" s="53"/>
      <c r="AM77" s="54"/>
      <c r="AN77" s="53"/>
      <c r="AO77" s="54"/>
      <c r="AP77" s="147">
        <f t="shared" si="23"/>
        <v>0</v>
      </c>
      <c r="AQ77" s="147">
        <f t="shared" si="24"/>
        <v>0</v>
      </c>
      <c r="AR77" s="15"/>
      <c r="AS77" s="15"/>
      <c r="AT77" s="15"/>
      <c r="AU77" s="144">
        <f t="shared" si="19"/>
        <v>0</v>
      </c>
      <c r="AV77" s="55"/>
      <c r="AW77" s="55"/>
      <c r="AX77" s="43"/>
      <c r="AY77" s="144">
        <f t="shared" si="25"/>
        <v>0</v>
      </c>
      <c r="AZ77" s="56"/>
      <c r="BA77" s="56"/>
      <c r="BB77" s="56"/>
      <c r="BC77" s="144">
        <f t="shared" si="17"/>
        <v>0</v>
      </c>
      <c r="BD77" s="150" t="e">
        <f t="shared" si="18"/>
        <v>#DIV/0!</v>
      </c>
      <c r="BE77" s="137"/>
      <c r="BF77" s="137"/>
      <c r="BG77" s="137"/>
      <c r="BH77" s="144">
        <f t="shared" si="20"/>
        <v>0</v>
      </c>
      <c r="BI77" s="24">
        <f t="shared" si="26"/>
        <v>0</v>
      </c>
      <c r="BJ77" s="57">
        <f t="shared" si="21"/>
        <v>0</v>
      </c>
      <c r="BK77" s="48" t="e">
        <f t="shared" si="22"/>
        <v>#DIV/0!</v>
      </c>
      <c r="BL77" s="109"/>
      <c r="BM77" s="109"/>
      <c r="BN77" s="15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</row>
    <row r="78" spans="1:79" s="37" customFormat="1">
      <c r="A78" s="15">
        <v>69</v>
      </c>
      <c r="B78" s="122">
        <v>71012012</v>
      </c>
      <c r="C78" s="49" t="s">
        <v>548</v>
      </c>
      <c r="D78" s="17" t="s">
        <v>549</v>
      </c>
      <c r="E78" s="17" t="s">
        <v>550</v>
      </c>
      <c r="F78" s="17" t="s">
        <v>382</v>
      </c>
      <c r="G78" s="17" t="s">
        <v>310</v>
      </c>
      <c r="H78" s="17" t="s">
        <v>507</v>
      </c>
      <c r="I78" s="15">
        <v>126</v>
      </c>
      <c r="J78" s="15" t="s">
        <v>326</v>
      </c>
      <c r="K78" s="15" t="s">
        <v>912</v>
      </c>
      <c r="L78" s="50"/>
      <c r="M78" s="51"/>
      <c r="N78" s="50"/>
      <c r="O78" s="51"/>
      <c r="P78" s="50"/>
      <c r="Q78" s="51"/>
      <c r="R78" s="50"/>
      <c r="S78" s="52"/>
      <c r="T78" s="50"/>
      <c r="U78" s="52"/>
      <c r="V78" s="50"/>
      <c r="W78" s="52"/>
      <c r="X78" s="50"/>
      <c r="Y78" s="52"/>
      <c r="Z78" s="50"/>
      <c r="AA78" s="52"/>
      <c r="AB78" s="50"/>
      <c r="AC78" s="52"/>
      <c r="AD78" s="53"/>
      <c r="AE78" s="54"/>
      <c r="AF78" s="53"/>
      <c r="AG78" s="54"/>
      <c r="AH78" s="53"/>
      <c r="AI78" s="54"/>
      <c r="AJ78" s="53"/>
      <c r="AK78" s="54"/>
      <c r="AL78" s="53"/>
      <c r="AM78" s="54"/>
      <c r="AN78" s="53"/>
      <c r="AO78" s="54"/>
      <c r="AP78" s="147">
        <f t="shared" si="23"/>
        <v>0</v>
      </c>
      <c r="AQ78" s="147">
        <f t="shared" si="24"/>
        <v>0</v>
      </c>
      <c r="AR78" s="15"/>
      <c r="AS78" s="15"/>
      <c r="AT78" s="15"/>
      <c r="AU78" s="144">
        <f t="shared" si="19"/>
        <v>0</v>
      </c>
      <c r="AV78" s="55"/>
      <c r="AW78" s="55"/>
      <c r="AX78" s="43"/>
      <c r="AY78" s="144">
        <f t="shared" si="25"/>
        <v>0</v>
      </c>
      <c r="AZ78" s="56"/>
      <c r="BA78" s="56"/>
      <c r="BB78" s="56"/>
      <c r="BC78" s="144">
        <f t="shared" si="17"/>
        <v>0</v>
      </c>
      <c r="BD78" s="150" t="e">
        <f t="shared" si="18"/>
        <v>#DIV/0!</v>
      </c>
      <c r="BE78" s="137"/>
      <c r="BF78" s="137"/>
      <c r="BG78" s="137"/>
      <c r="BH78" s="144">
        <f t="shared" si="20"/>
        <v>0</v>
      </c>
      <c r="BI78" s="24">
        <f t="shared" si="26"/>
        <v>0</v>
      </c>
      <c r="BJ78" s="57">
        <f t="shared" si="21"/>
        <v>0</v>
      </c>
      <c r="BK78" s="48" t="e">
        <f t="shared" si="22"/>
        <v>#DIV/0!</v>
      </c>
      <c r="BL78" s="109"/>
      <c r="BM78" s="109"/>
      <c r="BN78" s="15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</row>
    <row r="79" spans="1:79" s="37" customFormat="1">
      <c r="A79" s="15">
        <v>70</v>
      </c>
      <c r="B79" s="122">
        <v>76023001</v>
      </c>
      <c r="C79" s="49" t="s">
        <v>551</v>
      </c>
      <c r="D79" s="17" t="s">
        <v>386</v>
      </c>
      <c r="E79" s="17" t="s">
        <v>387</v>
      </c>
      <c r="F79" s="17" t="s">
        <v>388</v>
      </c>
      <c r="G79" s="17" t="s">
        <v>310</v>
      </c>
      <c r="H79" s="17" t="s">
        <v>507</v>
      </c>
      <c r="I79" s="15">
        <v>190</v>
      </c>
      <c r="J79" s="15" t="s">
        <v>321</v>
      </c>
      <c r="K79" s="15" t="s">
        <v>912</v>
      </c>
      <c r="L79" s="50"/>
      <c r="M79" s="51"/>
      <c r="N79" s="50"/>
      <c r="O79" s="51"/>
      <c r="P79" s="50"/>
      <c r="Q79" s="51"/>
      <c r="R79" s="50"/>
      <c r="S79" s="52"/>
      <c r="T79" s="50"/>
      <c r="U79" s="52"/>
      <c r="V79" s="50"/>
      <c r="W79" s="52"/>
      <c r="X79" s="50"/>
      <c r="Y79" s="52"/>
      <c r="Z79" s="50"/>
      <c r="AA79" s="52"/>
      <c r="AB79" s="50"/>
      <c r="AC79" s="52"/>
      <c r="AD79" s="53"/>
      <c r="AE79" s="54"/>
      <c r="AF79" s="53"/>
      <c r="AG79" s="54"/>
      <c r="AH79" s="53"/>
      <c r="AI79" s="54"/>
      <c r="AJ79" s="53"/>
      <c r="AK79" s="54"/>
      <c r="AL79" s="53"/>
      <c r="AM79" s="54"/>
      <c r="AN79" s="53"/>
      <c r="AO79" s="54"/>
      <c r="AP79" s="147">
        <f t="shared" si="23"/>
        <v>0</v>
      </c>
      <c r="AQ79" s="147">
        <f t="shared" si="24"/>
        <v>0</v>
      </c>
      <c r="AR79" s="15"/>
      <c r="AS79" s="15"/>
      <c r="AT79" s="15"/>
      <c r="AU79" s="144">
        <f t="shared" si="19"/>
        <v>0</v>
      </c>
      <c r="AV79" s="55"/>
      <c r="AW79" s="55"/>
      <c r="AX79" s="43"/>
      <c r="AY79" s="144">
        <f t="shared" si="25"/>
        <v>0</v>
      </c>
      <c r="AZ79" s="56"/>
      <c r="BA79" s="56"/>
      <c r="BB79" s="56"/>
      <c r="BC79" s="144">
        <f t="shared" si="17"/>
        <v>0</v>
      </c>
      <c r="BD79" s="150" t="e">
        <f t="shared" si="18"/>
        <v>#DIV/0!</v>
      </c>
      <c r="BE79" s="137"/>
      <c r="BF79" s="137"/>
      <c r="BG79" s="137"/>
      <c r="BH79" s="144">
        <f t="shared" si="20"/>
        <v>0</v>
      </c>
      <c r="BI79" s="24">
        <f t="shared" si="26"/>
        <v>0</v>
      </c>
      <c r="BJ79" s="57">
        <f t="shared" si="21"/>
        <v>0</v>
      </c>
      <c r="BK79" s="48" t="e">
        <f t="shared" si="22"/>
        <v>#DIV/0!</v>
      </c>
      <c r="BL79" s="109"/>
      <c r="BM79" s="109"/>
      <c r="BN79" s="15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</row>
    <row r="80" spans="1:79" s="37" customFormat="1">
      <c r="A80" s="15">
        <v>71</v>
      </c>
      <c r="B80" s="122">
        <v>16012009</v>
      </c>
      <c r="C80" s="49" t="s">
        <v>552</v>
      </c>
      <c r="D80" s="17" t="s">
        <v>553</v>
      </c>
      <c r="E80" s="17" t="s">
        <v>554</v>
      </c>
      <c r="F80" s="17" t="s">
        <v>392</v>
      </c>
      <c r="G80" s="17" t="s">
        <v>310</v>
      </c>
      <c r="H80" s="17" t="s">
        <v>507</v>
      </c>
      <c r="I80" s="15">
        <v>138</v>
      </c>
      <c r="J80" s="15" t="s">
        <v>326</v>
      </c>
      <c r="K80" s="15" t="s">
        <v>912</v>
      </c>
      <c r="L80" s="50"/>
      <c r="M80" s="51"/>
      <c r="N80" s="50"/>
      <c r="O80" s="51"/>
      <c r="P80" s="50"/>
      <c r="Q80" s="51"/>
      <c r="R80" s="50"/>
      <c r="S80" s="52"/>
      <c r="T80" s="50"/>
      <c r="U80" s="52"/>
      <c r="V80" s="50"/>
      <c r="W80" s="52"/>
      <c r="X80" s="50"/>
      <c r="Y80" s="52"/>
      <c r="Z80" s="50"/>
      <c r="AA80" s="52"/>
      <c r="AB80" s="50"/>
      <c r="AC80" s="52"/>
      <c r="AD80" s="53"/>
      <c r="AE80" s="54"/>
      <c r="AF80" s="53"/>
      <c r="AG80" s="54"/>
      <c r="AH80" s="53"/>
      <c r="AI80" s="54"/>
      <c r="AJ80" s="53"/>
      <c r="AK80" s="54"/>
      <c r="AL80" s="53"/>
      <c r="AM80" s="54"/>
      <c r="AN80" s="53"/>
      <c r="AO80" s="54"/>
      <c r="AP80" s="147">
        <f t="shared" si="23"/>
        <v>0</v>
      </c>
      <c r="AQ80" s="147">
        <f t="shared" si="24"/>
        <v>0</v>
      </c>
      <c r="AR80" s="15"/>
      <c r="AS80" s="15"/>
      <c r="AT80" s="15"/>
      <c r="AU80" s="144">
        <f t="shared" si="19"/>
        <v>0</v>
      </c>
      <c r="AV80" s="55"/>
      <c r="AW80" s="55"/>
      <c r="AX80" s="43"/>
      <c r="AY80" s="144">
        <f t="shared" si="25"/>
        <v>0</v>
      </c>
      <c r="AZ80" s="56"/>
      <c r="BA80" s="56"/>
      <c r="BB80" s="56"/>
      <c r="BC80" s="144">
        <f t="shared" si="17"/>
        <v>0</v>
      </c>
      <c r="BD80" s="150" t="e">
        <f t="shared" si="18"/>
        <v>#DIV/0!</v>
      </c>
      <c r="BE80" s="137"/>
      <c r="BF80" s="137"/>
      <c r="BG80" s="137"/>
      <c r="BH80" s="144">
        <f t="shared" si="20"/>
        <v>0</v>
      </c>
      <c r="BI80" s="24">
        <f t="shared" si="26"/>
        <v>0</v>
      </c>
      <c r="BJ80" s="57">
        <f t="shared" si="21"/>
        <v>0</v>
      </c>
      <c r="BK80" s="48" t="e">
        <f t="shared" si="22"/>
        <v>#DIV/0!</v>
      </c>
      <c r="BL80" s="109"/>
      <c r="BM80" s="109"/>
      <c r="BN80" s="15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</row>
    <row r="81" spans="1:79" s="37" customFormat="1">
      <c r="A81" s="15">
        <v>72</v>
      </c>
      <c r="B81" s="122">
        <v>16013001</v>
      </c>
      <c r="C81" s="49" t="s">
        <v>555</v>
      </c>
      <c r="D81" s="17" t="s">
        <v>556</v>
      </c>
      <c r="E81" s="17" t="s">
        <v>557</v>
      </c>
      <c r="F81" s="17" t="s">
        <v>392</v>
      </c>
      <c r="G81" s="17" t="s">
        <v>310</v>
      </c>
      <c r="H81" s="17" t="s">
        <v>507</v>
      </c>
      <c r="I81" s="15">
        <v>150</v>
      </c>
      <c r="J81" s="15" t="s">
        <v>321</v>
      </c>
      <c r="K81" s="15" t="s">
        <v>912</v>
      </c>
      <c r="L81" s="50"/>
      <c r="M81" s="51"/>
      <c r="N81" s="50"/>
      <c r="O81" s="51"/>
      <c r="P81" s="50"/>
      <c r="Q81" s="51"/>
      <c r="R81" s="50"/>
      <c r="S81" s="52"/>
      <c r="T81" s="50"/>
      <c r="U81" s="52"/>
      <c r="V81" s="50"/>
      <c r="W81" s="52"/>
      <c r="X81" s="50"/>
      <c r="Y81" s="52"/>
      <c r="Z81" s="50"/>
      <c r="AA81" s="52"/>
      <c r="AB81" s="50"/>
      <c r="AC81" s="52"/>
      <c r="AD81" s="53"/>
      <c r="AE81" s="54"/>
      <c r="AF81" s="53"/>
      <c r="AG81" s="54"/>
      <c r="AH81" s="53"/>
      <c r="AI81" s="54"/>
      <c r="AJ81" s="53"/>
      <c r="AK81" s="54"/>
      <c r="AL81" s="53"/>
      <c r="AM81" s="54"/>
      <c r="AN81" s="53"/>
      <c r="AO81" s="54"/>
      <c r="AP81" s="147">
        <f t="shared" si="23"/>
        <v>0</v>
      </c>
      <c r="AQ81" s="147">
        <f t="shared" si="24"/>
        <v>0</v>
      </c>
      <c r="AR81" s="15"/>
      <c r="AS81" s="15"/>
      <c r="AT81" s="15"/>
      <c r="AU81" s="144">
        <f t="shared" si="19"/>
        <v>0</v>
      </c>
      <c r="AV81" s="55"/>
      <c r="AW81" s="55"/>
      <c r="AX81" s="43"/>
      <c r="AY81" s="144">
        <f t="shared" si="25"/>
        <v>0</v>
      </c>
      <c r="AZ81" s="56"/>
      <c r="BA81" s="56"/>
      <c r="BB81" s="56"/>
      <c r="BC81" s="144">
        <f t="shared" si="17"/>
        <v>0</v>
      </c>
      <c r="BD81" s="150" t="e">
        <f t="shared" si="18"/>
        <v>#DIV/0!</v>
      </c>
      <c r="BE81" s="137"/>
      <c r="BF81" s="137"/>
      <c r="BG81" s="137"/>
      <c r="BH81" s="144">
        <f t="shared" si="20"/>
        <v>0</v>
      </c>
      <c r="BI81" s="24">
        <f t="shared" si="26"/>
        <v>0</v>
      </c>
      <c r="BJ81" s="57">
        <f t="shared" si="21"/>
        <v>0</v>
      </c>
      <c r="BK81" s="48" t="e">
        <f t="shared" si="22"/>
        <v>#DIV/0!</v>
      </c>
      <c r="BL81" s="109"/>
      <c r="BM81" s="109"/>
      <c r="BN81" s="15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</row>
    <row r="82" spans="1:79" s="37" customFormat="1">
      <c r="A82" s="15">
        <v>73</v>
      </c>
      <c r="B82" s="122">
        <v>18013001</v>
      </c>
      <c r="C82" s="49" t="s">
        <v>558</v>
      </c>
      <c r="D82" s="17" t="s">
        <v>396</v>
      </c>
      <c r="E82" s="17" t="s">
        <v>395</v>
      </c>
      <c r="F82" s="17" t="s">
        <v>396</v>
      </c>
      <c r="G82" s="17" t="s">
        <v>310</v>
      </c>
      <c r="H82" s="17" t="s">
        <v>507</v>
      </c>
      <c r="I82" s="15">
        <v>189</v>
      </c>
      <c r="J82" s="15" t="s">
        <v>326</v>
      </c>
      <c r="K82" s="15" t="s">
        <v>912</v>
      </c>
      <c r="L82" s="50"/>
      <c r="M82" s="51"/>
      <c r="N82" s="50"/>
      <c r="O82" s="51"/>
      <c r="P82" s="50"/>
      <c r="Q82" s="51"/>
      <c r="R82" s="50"/>
      <c r="S82" s="52"/>
      <c r="T82" s="50"/>
      <c r="U82" s="52"/>
      <c r="V82" s="50"/>
      <c r="W82" s="52"/>
      <c r="X82" s="50"/>
      <c r="Y82" s="52"/>
      <c r="Z82" s="50"/>
      <c r="AA82" s="52"/>
      <c r="AB82" s="50"/>
      <c r="AC82" s="52"/>
      <c r="AD82" s="53"/>
      <c r="AE82" s="54"/>
      <c r="AF82" s="53"/>
      <c r="AG82" s="54"/>
      <c r="AH82" s="53"/>
      <c r="AI82" s="54"/>
      <c r="AJ82" s="53"/>
      <c r="AK82" s="54"/>
      <c r="AL82" s="53"/>
      <c r="AM82" s="54"/>
      <c r="AN82" s="53"/>
      <c r="AO82" s="54"/>
      <c r="AP82" s="147">
        <f t="shared" si="23"/>
        <v>0</v>
      </c>
      <c r="AQ82" s="147">
        <f t="shared" si="24"/>
        <v>0</v>
      </c>
      <c r="AR82" s="15"/>
      <c r="AS82" s="15"/>
      <c r="AT82" s="15"/>
      <c r="AU82" s="144">
        <f t="shared" si="19"/>
        <v>0</v>
      </c>
      <c r="AV82" s="55"/>
      <c r="AW82" s="55"/>
      <c r="AX82" s="43"/>
      <c r="AY82" s="144">
        <f t="shared" si="25"/>
        <v>0</v>
      </c>
      <c r="AZ82" s="56"/>
      <c r="BA82" s="56"/>
      <c r="BB82" s="56"/>
      <c r="BC82" s="144">
        <f t="shared" si="17"/>
        <v>0</v>
      </c>
      <c r="BD82" s="150" t="e">
        <f t="shared" si="18"/>
        <v>#DIV/0!</v>
      </c>
      <c r="BE82" s="137"/>
      <c r="BF82" s="137"/>
      <c r="BG82" s="137"/>
      <c r="BH82" s="144">
        <f t="shared" si="20"/>
        <v>0</v>
      </c>
      <c r="BI82" s="24">
        <f t="shared" si="26"/>
        <v>0</v>
      </c>
      <c r="BJ82" s="57">
        <f t="shared" si="21"/>
        <v>0</v>
      </c>
      <c r="BK82" s="48" t="e">
        <f t="shared" si="22"/>
        <v>#DIV/0!</v>
      </c>
      <c r="BL82" s="109"/>
      <c r="BM82" s="109"/>
      <c r="BN82" s="15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</row>
    <row r="83" spans="1:79" s="37" customFormat="1">
      <c r="A83" s="15">
        <v>74</v>
      </c>
      <c r="B83" s="122">
        <v>63012006</v>
      </c>
      <c r="C83" s="49" t="s">
        <v>559</v>
      </c>
      <c r="D83" s="17" t="s">
        <v>560</v>
      </c>
      <c r="E83" s="17" t="s">
        <v>399</v>
      </c>
      <c r="F83" s="17" t="s">
        <v>400</v>
      </c>
      <c r="G83" s="17" t="s">
        <v>310</v>
      </c>
      <c r="H83" s="17" t="s">
        <v>507</v>
      </c>
      <c r="I83" s="15">
        <v>425</v>
      </c>
      <c r="J83" s="15" t="s">
        <v>321</v>
      </c>
      <c r="K83" s="15" t="s">
        <v>912</v>
      </c>
      <c r="L83" s="50"/>
      <c r="M83" s="51"/>
      <c r="N83" s="50"/>
      <c r="O83" s="51"/>
      <c r="P83" s="50"/>
      <c r="Q83" s="51"/>
      <c r="R83" s="50"/>
      <c r="S83" s="52"/>
      <c r="T83" s="50"/>
      <c r="U83" s="52"/>
      <c r="V83" s="50"/>
      <c r="W83" s="52"/>
      <c r="X83" s="50"/>
      <c r="Y83" s="52"/>
      <c r="Z83" s="50"/>
      <c r="AA83" s="52"/>
      <c r="AB83" s="50"/>
      <c r="AC83" s="52"/>
      <c r="AD83" s="53"/>
      <c r="AE83" s="54"/>
      <c r="AF83" s="53"/>
      <c r="AG83" s="54"/>
      <c r="AH83" s="53"/>
      <c r="AI83" s="54"/>
      <c r="AJ83" s="53"/>
      <c r="AK83" s="54"/>
      <c r="AL83" s="53"/>
      <c r="AM83" s="54"/>
      <c r="AN83" s="53"/>
      <c r="AO83" s="54"/>
      <c r="AP83" s="147">
        <f t="shared" si="23"/>
        <v>0</v>
      </c>
      <c r="AQ83" s="147">
        <f t="shared" si="24"/>
        <v>0</v>
      </c>
      <c r="AR83" s="15"/>
      <c r="AS83" s="15"/>
      <c r="AT83" s="15"/>
      <c r="AU83" s="144">
        <f t="shared" si="19"/>
        <v>0</v>
      </c>
      <c r="AV83" s="55"/>
      <c r="AW83" s="55"/>
      <c r="AX83" s="43"/>
      <c r="AY83" s="144">
        <f t="shared" si="25"/>
        <v>0</v>
      </c>
      <c r="AZ83" s="56"/>
      <c r="BA83" s="56"/>
      <c r="BB83" s="56"/>
      <c r="BC83" s="144">
        <f t="shared" si="17"/>
        <v>0</v>
      </c>
      <c r="BD83" s="150" t="e">
        <f t="shared" si="18"/>
        <v>#DIV/0!</v>
      </c>
      <c r="BE83" s="137"/>
      <c r="BF83" s="137"/>
      <c r="BG83" s="137"/>
      <c r="BH83" s="144">
        <f t="shared" si="20"/>
        <v>0</v>
      </c>
      <c r="BI83" s="24">
        <f t="shared" si="26"/>
        <v>0</v>
      </c>
      <c r="BJ83" s="57">
        <f t="shared" si="21"/>
        <v>0</v>
      </c>
      <c r="BK83" s="48" t="e">
        <f t="shared" si="22"/>
        <v>#DIV/0!</v>
      </c>
      <c r="BL83" s="109"/>
      <c r="BM83" s="109"/>
      <c r="BN83" s="15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</row>
    <row r="84" spans="1:79" s="37" customFormat="1">
      <c r="A84" s="15">
        <v>75</v>
      </c>
      <c r="B84" s="122">
        <v>60012009</v>
      </c>
      <c r="C84" s="49" t="s">
        <v>561</v>
      </c>
      <c r="D84" s="17" t="s">
        <v>562</v>
      </c>
      <c r="E84" s="17" t="s">
        <v>563</v>
      </c>
      <c r="F84" s="17" t="s">
        <v>564</v>
      </c>
      <c r="G84" s="17" t="s">
        <v>310</v>
      </c>
      <c r="H84" s="17" t="s">
        <v>507</v>
      </c>
      <c r="I84" s="15">
        <v>253</v>
      </c>
      <c r="J84" s="15" t="s">
        <v>321</v>
      </c>
      <c r="K84" s="15" t="s">
        <v>912</v>
      </c>
      <c r="L84" s="50"/>
      <c r="M84" s="51"/>
      <c r="N84" s="50"/>
      <c r="O84" s="51"/>
      <c r="P84" s="50"/>
      <c r="Q84" s="51"/>
      <c r="R84" s="50"/>
      <c r="S84" s="52"/>
      <c r="T84" s="50"/>
      <c r="U84" s="52"/>
      <c r="V84" s="50"/>
      <c r="W84" s="52"/>
      <c r="X84" s="50"/>
      <c r="Y84" s="52"/>
      <c r="Z84" s="50"/>
      <c r="AA84" s="52"/>
      <c r="AB84" s="50"/>
      <c r="AC84" s="52"/>
      <c r="AD84" s="53"/>
      <c r="AE84" s="54"/>
      <c r="AF84" s="53"/>
      <c r="AG84" s="54"/>
      <c r="AH84" s="53"/>
      <c r="AI84" s="54"/>
      <c r="AJ84" s="53"/>
      <c r="AK84" s="54"/>
      <c r="AL84" s="53"/>
      <c r="AM84" s="54"/>
      <c r="AN84" s="53"/>
      <c r="AO84" s="54"/>
      <c r="AP84" s="147">
        <f t="shared" si="23"/>
        <v>0</v>
      </c>
      <c r="AQ84" s="147">
        <f t="shared" si="24"/>
        <v>0</v>
      </c>
      <c r="AR84" s="15"/>
      <c r="AS84" s="15"/>
      <c r="AT84" s="15"/>
      <c r="AU84" s="144">
        <f t="shared" si="19"/>
        <v>0</v>
      </c>
      <c r="AV84" s="55"/>
      <c r="AW84" s="55"/>
      <c r="AX84" s="43"/>
      <c r="AY84" s="144">
        <f t="shared" si="25"/>
        <v>0</v>
      </c>
      <c r="AZ84" s="56"/>
      <c r="BA84" s="56"/>
      <c r="BB84" s="56"/>
      <c r="BC84" s="144">
        <f t="shared" si="17"/>
        <v>0</v>
      </c>
      <c r="BD84" s="150" t="e">
        <f t="shared" si="18"/>
        <v>#DIV/0!</v>
      </c>
      <c r="BE84" s="137"/>
      <c r="BF84" s="137"/>
      <c r="BG84" s="137"/>
      <c r="BH84" s="144">
        <f t="shared" si="20"/>
        <v>0</v>
      </c>
      <c r="BI84" s="24">
        <f t="shared" si="26"/>
        <v>0</v>
      </c>
      <c r="BJ84" s="57">
        <f t="shared" si="21"/>
        <v>0</v>
      </c>
      <c r="BK84" s="48" t="e">
        <f t="shared" si="22"/>
        <v>#DIV/0!</v>
      </c>
      <c r="BL84" s="109"/>
      <c r="BM84" s="109"/>
      <c r="BN84" s="15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</row>
    <row r="85" spans="1:79" s="37" customFormat="1">
      <c r="A85" s="15">
        <v>76</v>
      </c>
      <c r="B85" s="122">
        <v>65013001</v>
      </c>
      <c r="C85" s="49" t="s">
        <v>565</v>
      </c>
      <c r="D85" s="17" t="s">
        <v>566</v>
      </c>
      <c r="E85" s="17" t="s">
        <v>567</v>
      </c>
      <c r="F85" s="17" t="s">
        <v>408</v>
      </c>
      <c r="G85" s="17" t="s">
        <v>310</v>
      </c>
      <c r="H85" s="17" t="s">
        <v>507</v>
      </c>
      <c r="I85" s="15">
        <v>388</v>
      </c>
      <c r="J85" s="15" t="s">
        <v>316</v>
      </c>
      <c r="K85" s="15" t="s">
        <v>912</v>
      </c>
      <c r="L85" s="50"/>
      <c r="M85" s="51"/>
      <c r="N85" s="50"/>
      <c r="O85" s="51"/>
      <c r="P85" s="50"/>
      <c r="Q85" s="51"/>
      <c r="R85" s="50"/>
      <c r="S85" s="52"/>
      <c r="T85" s="50"/>
      <c r="U85" s="52"/>
      <c r="V85" s="50"/>
      <c r="W85" s="52"/>
      <c r="X85" s="50"/>
      <c r="Y85" s="52"/>
      <c r="Z85" s="50"/>
      <c r="AA85" s="52"/>
      <c r="AB85" s="50"/>
      <c r="AC85" s="52"/>
      <c r="AD85" s="53"/>
      <c r="AE85" s="54"/>
      <c r="AF85" s="53"/>
      <c r="AG85" s="54"/>
      <c r="AH85" s="53"/>
      <c r="AI85" s="54"/>
      <c r="AJ85" s="53"/>
      <c r="AK85" s="54"/>
      <c r="AL85" s="53"/>
      <c r="AM85" s="54"/>
      <c r="AN85" s="53"/>
      <c r="AO85" s="54"/>
      <c r="AP85" s="147">
        <f t="shared" si="23"/>
        <v>0</v>
      </c>
      <c r="AQ85" s="147">
        <f t="shared" si="24"/>
        <v>0</v>
      </c>
      <c r="AR85" s="15"/>
      <c r="AS85" s="15"/>
      <c r="AT85" s="15"/>
      <c r="AU85" s="144">
        <f t="shared" si="19"/>
        <v>0</v>
      </c>
      <c r="AV85" s="55"/>
      <c r="AW85" s="55"/>
      <c r="AX85" s="43"/>
      <c r="AY85" s="144">
        <f t="shared" si="25"/>
        <v>0</v>
      </c>
      <c r="AZ85" s="56"/>
      <c r="BA85" s="56"/>
      <c r="BB85" s="56"/>
      <c r="BC85" s="144">
        <f t="shared" si="17"/>
        <v>0</v>
      </c>
      <c r="BD85" s="150" t="e">
        <f t="shared" si="18"/>
        <v>#DIV/0!</v>
      </c>
      <c r="BE85" s="137"/>
      <c r="BF85" s="137"/>
      <c r="BG85" s="137"/>
      <c r="BH85" s="144">
        <f t="shared" si="20"/>
        <v>0</v>
      </c>
      <c r="BI85" s="24">
        <f t="shared" si="26"/>
        <v>0</v>
      </c>
      <c r="BJ85" s="57">
        <f t="shared" si="21"/>
        <v>0</v>
      </c>
      <c r="BK85" s="48" t="e">
        <f t="shared" si="22"/>
        <v>#DIV/0!</v>
      </c>
      <c r="BL85" s="109"/>
      <c r="BM85" s="109"/>
      <c r="BN85" s="15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</row>
    <row r="86" spans="1:79" s="37" customFormat="1">
      <c r="A86" s="15">
        <v>77</v>
      </c>
      <c r="B86" s="122">
        <v>66012006</v>
      </c>
      <c r="C86" s="49" t="s">
        <v>568</v>
      </c>
      <c r="D86" s="17" t="s">
        <v>569</v>
      </c>
      <c r="E86" s="17" t="s">
        <v>570</v>
      </c>
      <c r="F86" s="17" t="s">
        <v>571</v>
      </c>
      <c r="G86" s="17" t="s">
        <v>310</v>
      </c>
      <c r="H86" s="17" t="s">
        <v>507</v>
      </c>
      <c r="I86" s="15">
        <v>348</v>
      </c>
      <c r="J86" s="15" t="s">
        <v>326</v>
      </c>
      <c r="K86" s="15" t="s">
        <v>912</v>
      </c>
      <c r="L86" s="50"/>
      <c r="M86" s="51"/>
      <c r="N86" s="50"/>
      <c r="O86" s="51"/>
      <c r="P86" s="50"/>
      <c r="Q86" s="51"/>
      <c r="R86" s="50"/>
      <c r="S86" s="52"/>
      <c r="T86" s="50"/>
      <c r="U86" s="52"/>
      <c r="V86" s="50"/>
      <c r="W86" s="52"/>
      <c r="X86" s="50"/>
      <c r="Y86" s="52"/>
      <c r="Z86" s="50"/>
      <c r="AA86" s="52"/>
      <c r="AB86" s="50"/>
      <c r="AC86" s="52"/>
      <c r="AD86" s="53"/>
      <c r="AE86" s="54"/>
      <c r="AF86" s="53"/>
      <c r="AG86" s="54"/>
      <c r="AH86" s="53"/>
      <c r="AI86" s="54"/>
      <c r="AJ86" s="53"/>
      <c r="AK86" s="54"/>
      <c r="AL86" s="53"/>
      <c r="AM86" s="54"/>
      <c r="AN86" s="53"/>
      <c r="AO86" s="54"/>
      <c r="AP86" s="147">
        <f t="shared" si="23"/>
        <v>0</v>
      </c>
      <c r="AQ86" s="147">
        <f t="shared" si="24"/>
        <v>0</v>
      </c>
      <c r="AR86" s="15"/>
      <c r="AS86" s="15"/>
      <c r="AT86" s="15"/>
      <c r="AU86" s="144">
        <f t="shared" si="19"/>
        <v>0</v>
      </c>
      <c r="AV86" s="55"/>
      <c r="AW86" s="55"/>
      <c r="AX86" s="43"/>
      <c r="AY86" s="144">
        <f t="shared" si="25"/>
        <v>0</v>
      </c>
      <c r="AZ86" s="56"/>
      <c r="BA86" s="56"/>
      <c r="BB86" s="56"/>
      <c r="BC86" s="144">
        <f t="shared" si="17"/>
        <v>0</v>
      </c>
      <c r="BD86" s="150" t="e">
        <f t="shared" si="18"/>
        <v>#DIV/0!</v>
      </c>
      <c r="BE86" s="137"/>
      <c r="BF86" s="137"/>
      <c r="BG86" s="137"/>
      <c r="BH86" s="144">
        <f t="shared" si="20"/>
        <v>0</v>
      </c>
      <c r="BI86" s="24">
        <f t="shared" si="26"/>
        <v>0</v>
      </c>
      <c r="BJ86" s="57">
        <f t="shared" si="21"/>
        <v>0</v>
      </c>
      <c r="BK86" s="48" t="e">
        <f t="shared" si="22"/>
        <v>#DIV/0!</v>
      </c>
      <c r="BL86" s="109"/>
      <c r="BM86" s="109"/>
      <c r="BN86" s="15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</row>
    <row r="87" spans="1:79" s="37" customFormat="1">
      <c r="A87" s="15">
        <v>78</v>
      </c>
      <c r="B87" s="122">
        <v>67012009</v>
      </c>
      <c r="C87" s="49" t="s">
        <v>572</v>
      </c>
      <c r="D87" s="17" t="s">
        <v>402</v>
      </c>
      <c r="E87" s="17" t="s">
        <v>403</v>
      </c>
      <c r="F87" s="17" t="s">
        <v>404</v>
      </c>
      <c r="G87" s="17" t="s">
        <v>310</v>
      </c>
      <c r="H87" s="17" t="s">
        <v>507</v>
      </c>
      <c r="I87" s="15">
        <v>336</v>
      </c>
      <c r="J87" s="15" t="s">
        <v>321</v>
      </c>
      <c r="K87" s="15" t="s">
        <v>912</v>
      </c>
      <c r="L87" s="50"/>
      <c r="M87" s="51"/>
      <c r="N87" s="50"/>
      <c r="O87" s="51"/>
      <c r="P87" s="50"/>
      <c r="Q87" s="51"/>
      <c r="R87" s="50"/>
      <c r="S87" s="52"/>
      <c r="T87" s="50"/>
      <c r="U87" s="52"/>
      <c r="V87" s="50"/>
      <c r="W87" s="52"/>
      <c r="X87" s="50"/>
      <c r="Y87" s="52"/>
      <c r="Z87" s="50"/>
      <c r="AA87" s="52"/>
      <c r="AB87" s="50"/>
      <c r="AC87" s="52"/>
      <c r="AD87" s="53"/>
      <c r="AE87" s="54"/>
      <c r="AF87" s="53"/>
      <c r="AG87" s="54"/>
      <c r="AH87" s="53"/>
      <c r="AI87" s="54"/>
      <c r="AJ87" s="53"/>
      <c r="AK87" s="54"/>
      <c r="AL87" s="53"/>
      <c r="AM87" s="54"/>
      <c r="AN87" s="53"/>
      <c r="AO87" s="54"/>
      <c r="AP87" s="147">
        <f t="shared" si="23"/>
        <v>0</v>
      </c>
      <c r="AQ87" s="147">
        <f t="shared" si="24"/>
        <v>0</v>
      </c>
      <c r="AR87" s="15"/>
      <c r="AS87" s="15"/>
      <c r="AT87" s="15"/>
      <c r="AU87" s="144">
        <f t="shared" si="19"/>
        <v>0</v>
      </c>
      <c r="AV87" s="55"/>
      <c r="AW87" s="55"/>
      <c r="AX87" s="43"/>
      <c r="AY87" s="144">
        <f t="shared" si="25"/>
        <v>0</v>
      </c>
      <c r="AZ87" s="56"/>
      <c r="BA87" s="56"/>
      <c r="BB87" s="56"/>
      <c r="BC87" s="144">
        <f t="shared" si="17"/>
        <v>0</v>
      </c>
      <c r="BD87" s="150" t="e">
        <f t="shared" si="18"/>
        <v>#DIV/0!</v>
      </c>
      <c r="BE87" s="137"/>
      <c r="BF87" s="137"/>
      <c r="BG87" s="137"/>
      <c r="BH87" s="144">
        <f t="shared" si="20"/>
        <v>0</v>
      </c>
      <c r="BI87" s="24">
        <f t="shared" si="26"/>
        <v>0</v>
      </c>
      <c r="BJ87" s="57">
        <f t="shared" si="21"/>
        <v>0</v>
      </c>
      <c r="BK87" s="48" t="e">
        <f t="shared" si="22"/>
        <v>#DIV/0!</v>
      </c>
      <c r="BL87" s="109"/>
      <c r="BM87" s="109"/>
      <c r="BN87" s="15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</row>
    <row r="88" spans="1:79" s="37" customFormat="1">
      <c r="A88" s="15">
        <v>79</v>
      </c>
      <c r="B88" s="122">
        <v>50012006</v>
      </c>
      <c r="C88" s="49" t="s">
        <v>573</v>
      </c>
      <c r="D88" s="17" t="s">
        <v>574</v>
      </c>
      <c r="E88" s="17" t="s">
        <v>575</v>
      </c>
      <c r="F88" s="17" t="s">
        <v>412</v>
      </c>
      <c r="G88" s="17" t="s">
        <v>310</v>
      </c>
      <c r="H88" s="17" t="s">
        <v>507</v>
      </c>
      <c r="I88" s="15">
        <v>697</v>
      </c>
      <c r="J88" s="15" t="s">
        <v>326</v>
      </c>
      <c r="K88" s="15" t="s">
        <v>912</v>
      </c>
      <c r="L88" s="50"/>
      <c r="M88" s="51"/>
      <c r="N88" s="50"/>
      <c r="O88" s="51"/>
      <c r="P88" s="50"/>
      <c r="Q88" s="51"/>
      <c r="R88" s="50"/>
      <c r="S88" s="52"/>
      <c r="T88" s="50"/>
      <c r="U88" s="52"/>
      <c r="V88" s="50"/>
      <c r="W88" s="52"/>
      <c r="X88" s="50"/>
      <c r="Y88" s="52"/>
      <c r="Z88" s="50"/>
      <c r="AA88" s="52"/>
      <c r="AB88" s="50"/>
      <c r="AC88" s="52"/>
      <c r="AD88" s="53"/>
      <c r="AE88" s="54"/>
      <c r="AF88" s="53"/>
      <c r="AG88" s="54"/>
      <c r="AH88" s="53"/>
      <c r="AI88" s="54"/>
      <c r="AJ88" s="53"/>
      <c r="AK88" s="54"/>
      <c r="AL88" s="53"/>
      <c r="AM88" s="54"/>
      <c r="AN88" s="53"/>
      <c r="AO88" s="54"/>
      <c r="AP88" s="147">
        <f t="shared" si="23"/>
        <v>0</v>
      </c>
      <c r="AQ88" s="147">
        <f t="shared" si="24"/>
        <v>0</v>
      </c>
      <c r="AR88" s="15"/>
      <c r="AS88" s="15"/>
      <c r="AT88" s="15"/>
      <c r="AU88" s="144">
        <f t="shared" si="19"/>
        <v>0</v>
      </c>
      <c r="AV88" s="55"/>
      <c r="AW88" s="55"/>
      <c r="AX88" s="43"/>
      <c r="AY88" s="144">
        <f t="shared" si="25"/>
        <v>0</v>
      </c>
      <c r="AZ88" s="56"/>
      <c r="BA88" s="56"/>
      <c r="BB88" s="56"/>
      <c r="BC88" s="144">
        <f t="shared" si="17"/>
        <v>0</v>
      </c>
      <c r="BD88" s="150" t="e">
        <f t="shared" si="18"/>
        <v>#DIV/0!</v>
      </c>
      <c r="BE88" s="137"/>
      <c r="BF88" s="137"/>
      <c r="BG88" s="137"/>
      <c r="BH88" s="144">
        <f t="shared" si="20"/>
        <v>0</v>
      </c>
      <c r="BI88" s="24">
        <f t="shared" si="26"/>
        <v>0</v>
      </c>
      <c r="BJ88" s="57">
        <f t="shared" si="21"/>
        <v>0</v>
      </c>
      <c r="BK88" s="48" t="e">
        <f t="shared" si="22"/>
        <v>#DIV/0!</v>
      </c>
      <c r="BL88" s="109"/>
      <c r="BM88" s="109"/>
      <c r="BN88" s="15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</row>
    <row r="89" spans="1:79" s="37" customFormat="1">
      <c r="A89" s="15">
        <v>80</v>
      </c>
      <c r="B89" s="122">
        <v>50012007</v>
      </c>
      <c r="C89" s="49" t="s">
        <v>576</v>
      </c>
      <c r="D89" s="17" t="s">
        <v>577</v>
      </c>
      <c r="E89" s="17" t="s">
        <v>575</v>
      </c>
      <c r="F89" s="17" t="s">
        <v>412</v>
      </c>
      <c r="G89" s="17" t="s">
        <v>310</v>
      </c>
      <c r="H89" s="17" t="s">
        <v>507</v>
      </c>
      <c r="I89" s="15">
        <v>697</v>
      </c>
      <c r="J89" s="15" t="s">
        <v>316</v>
      </c>
      <c r="K89" s="15" t="s">
        <v>912</v>
      </c>
      <c r="L89" s="50"/>
      <c r="M89" s="51"/>
      <c r="N89" s="50"/>
      <c r="O89" s="51"/>
      <c r="P89" s="50"/>
      <c r="Q89" s="51"/>
      <c r="R89" s="50"/>
      <c r="S89" s="52"/>
      <c r="T89" s="50"/>
      <c r="U89" s="52"/>
      <c r="V89" s="50"/>
      <c r="W89" s="52"/>
      <c r="X89" s="50"/>
      <c r="Y89" s="52"/>
      <c r="Z89" s="50"/>
      <c r="AA89" s="52"/>
      <c r="AB89" s="50"/>
      <c r="AC89" s="52"/>
      <c r="AD89" s="53"/>
      <c r="AE89" s="54"/>
      <c r="AF89" s="53"/>
      <c r="AG89" s="54"/>
      <c r="AH89" s="53"/>
      <c r="AI89" s="54"/>
      <c r="AJ89" s="53"/>
      <c r="AK89" s="54"/>
      <c r="AL89" s="53"/>
      <c r="AM89" s="54"/>
      <c r="AN89" s="53"/>
      <c r="AO89" s="54"/>
      <c r="AP89" s="147">
        <f t="shared" si="23"/>
        <v>0</v>
      </c>
      <c r="AQ89" s="147">
        <f t="shared" si="24"/>
        <v>0</v>
      </c>
      <c r="AR89" s="15"/>
      <c r="AS89" s="15"/>
      <c r="AT89" s="15"/>
      <c r="AU89" s="144">
        <f t="shared" si="19"/>
        <v>0</v>
      </c>
      <c r="AV89" s="55"/>
      <c r="AW89" s="55"/>
      <c r="AX89" s="43"/>
      <c r="AY89" s="144">
        <f t="shared" si="25"/>
        <v>0</v>
      </c>
      <c r="AZ89" s="56"/>
      <c r="BA89" s="56"/>
      <c r="BB89" s="56"/>
      <c r="BC89" s="144">
        <f t="shared" si="17"/>
        <v>0</v>
      </c>
      <c r="BD89" s="150" t="e">
        <f t="shared" si="18"/>
        <v>#DIV/0!</v>
      </c>
      <c r="BE89" s="137"/>
      <c r="BF89" s="137"/>
      <c r="BG89" s="137"/>
      <c r="BH89" s="144">
        <f t="shared" si="20"/>
        <v>0</v>
      </c>
      <c r="BI89" s="24">
        <f t="shared" si="26"/>
        <v>0</v>
      </c>
      <c r="BJ89" s="57">
        <f t="shared" si="21"/>
        <v>0</v>
      </c>
      <c r="BK89" s="48" t="e">
        <f t="shared" si="22"/>
        <v>#DIV/0!</v>
      </c>
      <c r="BL89" s="109"/>
      <c r="BM89" s="109"/>
      <c r="BN89" s="15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</row>
    <row r="90" spans="1:79" s="37" customFormat="1">
      <c r="A90" s="15">
        <v>81</v>
      </c>
      <c r="B90" s="122">
        <v>50012008</v>
      </c>
      <c r="C90" s="49" t="s">
        <v>578</v>
      </c>
      <c r="D90" s="17" t="s">
        <v>579</v>
      </c>
      <c r="E90" s="17" t="s">
        <v>575</v>
      </c>
      <c r="F90" s="17" t="s">
        <v>412</v>
      </c>
      <c r="G90" s="17" t="s">
        <v>310</v>
      </c>
      <c r="H90" s="17" t="s">
        <v>507</v>
      </c>
      <c r="I90" s="15">
        <v>694</v>
      </c>
      <c r="J90" s="15" t="s">
        <v>522</v>
      </c>
      <c r="K90" s="15" t="s">
        <v>912</v>
      </c>
      <c r="L90" s="50"/>
      <c r="M90" s="51"/>
      <c r="N90" s="50"/>
      <c r="O90" s="51"/>
      <c r="P90" s="50"/>
      <c r="Q90" s="51"/>
      <c r="R90" s="50"/>
      <c r="S90" s="52"/>
      <c r="T90" s="50"/>
      <c r="U90" s="52"/>
      <c r="V90" s="50"/>
      <c r="W90" s="52"/>
      <c r="X90" s="50"/>
      <c r="Y90" s="52"/>
      <c r="Z90" s="50"/>
      <c r="AA90" s="52"/>
      <c r="AB90" s="50"/>
      <c r="AC90" s="52"/>
      <c r="AD90" s="53"/>
      <c r="AE90" s="54"/>
      <c r="AF90" s="53"/>
      <c r="AG90" s="54"/>
      <c r="AH90" s="53"/>
      <c r="AI90" s="54"/>
      <c r="AJ90" s="53"/>
      <c r="AK90" s="54"/>
      <c r="AL90" s="53"/>
      <c r="AM90" s="54"/>
      <c r="AN90" s="53"/>
      <c r="AO90" s="54"/>
      <c r="AP90" s="147">
        <f t="shared" si="23"/>
        <v>0</v>
      </c>
      <c r="AQ90" s="147">
        <f t="shared" si="24"/>
        <v>0</v>
      </c>
      <c r="AR90" s="15"/>
      <c r="AS90" s="15"/>
      <c r="AT90" s="15"/>
      <c r="AU90" s="144">
        <f t="shared" si="19"/>
        <v>0</v>
      </c>
      <c r="AV90" s="55"/>
      <c r="AW90" s="55"/>
      <c r="AX90" s="43"/>
      <c r="AY90" s="144">
        <f t="shared" si="25"/>
        <v>0</v>
      </c>
      <c r="AZ90" s="56"/>
      <c r="BA90" s="56"/>
      <c r="BB90" s="56"/>
      <c r="BC90" s="144">
        <f t="shared" si="17"/>
        <v>0</v>
      </c>
      <c r="BD90" s="150" t="e">
        <f t="shared" si="18"/>
        <v>#DIV/0!</v>
      </c>
      <c r="BE90" s="137"/>
      <c r="BF90" s="137"/>
      <c r="BG90" s="137"/>
      <c r="BH90" s="144">
        <f t="shared" si="20"/>
        <v>0</v>
      </c>
      <c r="BI90" s="24">
        <f t="shared" si="26"/>
        <v>0</v>
      </c>
      <c r="BJ90" s="57">
        <f t="shared" si="21"/>
        <v>0</v>
      </c>
      <c r="BK90" s="48" t="e">
        <f t="shared" si="22"/>
        <v>#DIV/0!</v>
      </c>
      <c r="BL90" s="109"/>
      <c r="BM90" s="109"/>
      <c r="BN90" s="15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</row>
    <row r="91" spans="1:79" s="37" customFormat="1">
      <c r="A91" s="15">
        <v>82</v>
      </c>
      <c r="B91" s="122">
        <v>50022010</v>
      </c>
      <c r="C91" s="49" t="s">
        <v>580</v>
      </c>
      <c r="D91" s="17" t="s">
        <v>581</v>
      </c>
      <c r="E91" s="17" t="s">
        <v>582</v>
      </c>
      <c r="F91" s="17" t="s">
        <v>412</v>
      </c>
      <c r="G91" s="17" t="s">
        <v>310</v>
      </c>
      <c r="H91" s="17" t="s">
        <v>507</v>
      </c>
      <c r="I91" s="15">
        <v>715</v>
      </c>
      <c r="J91" s="15" t="s">
        <v>316</v>
      </c>
      <c r="K91" s="15" t="s">
        <v>916</v>
      </c>
      <c r="L91" s="50"/>
      <c r="M91" s="51"/>
      <c r="N91" s="50"/>
      <c r="O91" s="51"/>
      <c r="P91" s="50"/>
      <c r="Q91" s="51"/>
      <c r="R91" s="50"/>
      <c r="S91" s="52"/>
      <c r="T91" s="50"/>
      <c r="U91" s="52"/>
      <c r="V91" s="50"/>
      <c r="W91" s="52"/>
      <c r="X91" s="50"/>
      <c r="Y91" s="52"/>
      <c r="Z91" s="50"/>
      <c r="AA91" s="52"/>
      <c r="AB91" s="50"/>
      <c r="AC91" s="52"/>
      <c r="AD91" s="53"/>
      <c r="AE91" s="54"/>
      <c r="AF91" s="53"/>
      <c r="AG91" s="54"/>
      <c r="AH91" s="53"/>
      <c r="AI91" s="54"/>
      <c r="AJ91" s="53"/>
      <c r="AK91" s="54"/>
      <c r="AL91" s="53"/>
      <c r="AM91" s="54"/>
      <c r="AN91" s="53"/>
      <c r="AO91" s="54"/>
      <c r="AP91" s="147">
        <f t="shared" si="23"/>
        <v>0</v>
      </c>
      <c r="AQ91" s="147">
        <f t="shared" si="24"/>
        <v>0</v>
      </c>
      <c r="AR91" s="15"/>
      <c r="AS91" s="15"/>
      <c r="AT91" s="15"/>
      <c r="AU91" s="144">
        <f t="shared" si="19"/>
        <v>0</v>
      </c>
      <c r="AV91" s="55"/>
      <c r="AW91" s="55"/>
      <c r="AX91" s="43"/>
      <c r="AY91" s="144">
        <f t="shared" si="25"/>
        <v>0</v>
      </c>
      <c r="AZ91" s="56"/>
      <c r="BA91" s="56"/>
      <c r="BB91" s="56"/>
      <c r="BC91" s="144">
        <f t="shared" si="17"/>
        <v>0</v>
      </c>
      <c r="BD91" s="150" t="e">
        <f t="shared" si="18"/>
        <v>#DIV/0!</v>
      </c>
      <c r="BE91" s="137"/>
      <c r="BF91" s="137"/>
      <c r="BG91" s="137"/>
      <c r="BH91" s="144">
        <f t="shared" si="20"/>
        <v>0</v>
      </c>
      <c r="BI91" s="24">
        <f t="shared" si="26"/>
        <v>0</v>
      </c>
      <c r="BJ91" s="57">
        <f t="shared" si="21"/>
        <v>0</v>
      </c>
      <c r="BK91" s="48" t="e">
        <f t="shared" si="22"/>
        <v>#DIV/0!</v>
      </c>
      <c r="BL91" s="109"/>
      <c r="BM91" s="109"/>
      <c r="BN91" s="15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</row>
    <row r="92" spans="1:79" s="37" customFormat="1">
      <c r="A92" s="15">
        <v>83</v>
      </c>
      <c r="B92" s="122">
        <v>55012019</v>
      </c>
      <c r="C92" s="49" t="s">
        <v>583</v>
      </c>
      <c r="D92" s="17" t="s">
        <v>584</v>
      </c>
      <c r="E92" s="17" t="s">
        <v>585</v>
      </c>
      <c r="F92" s="17" t="s">
        <v>427</v>
      </c>
      <c r="G92" s="17" t="s">
        <v>310</v>
      </c>
      <c r="H92" s="17" t="s">
        <v>507</v>
      </c>
      <c r="I92" s="15">
        <v>672</v>
      </c>
      <c r="J92" s="15" t="s">
        <v>321</v>
      </c>
      <c r="K92" s="15" t="s">
        <v>912</v>
      </c>
      <c r="L92" s="50"/>
      <c r="M92" s="51"/>
      <c r="N92" s="50"/>
      <c r="O92" s="51"/>
      <c r="P92" s="50"/>
      <c r="Q92" s="51"/>
      <c r="R92" s="50"/>
      <c r="S92" s="52"/>
      <c r="T92" s="50"/>
      <c r="U92" s="52"/>
      <c r="V92" s="50"/>
      <c r="W92" s="52"/>
      <c r="X92" s="50"/>
      <c r="Y92" s="52"/>
      <c r="Z92" s="50"/>
      <c r="AA92" s="52"/>
      <c r="AB92" s="50"/>
      <c r="AC92" s="52"/>
      <c r="AD92" s="53"/>
      <c r="AE92" s="54"/>
      <c r="AF92" s="53"/>
      <c r="AG92" s="54"/>
      <c r="AH92" s="53"/>
      <c r="AI92" s="54"/>
      <c r="AJ92" s="53"/>
      <c r="AK92" s="54"/>
      <c r="AL92" s="53"/>
      <c r="AM92" s="54"/>
      <c r="AN92" s="53"/>
      <c r="AO92" s="54"/>
      <c r="AP92" s="147">
        <f t="shared" si="23"/>
        <v>0</v>
      </c>
      <c r="AQ92" s="147">
        <f t="shared" si="24"/>
        <v>0</v>
      </c>
      <c r="AR92" s="15"/>
      <c r="AS92" s="15"/>
      <c r="AT92" s="15"/>
      <c r="AU92" s="144">
        <f t="shared" si="19"/>
        <v>0</v>
      </c>
      <c r="AV92" s="55"/>
      <c r="AW92" s="55"/>
      <c r="AX92" s="43"/>
      <c r="AY92" s="144">
        <f t="shared" si="25"/>
        <v>0</v>
      </c>
      <c r="AZ92" s="56"/>
      <c r="BA92" s="56"/>
      <c r="BB92" s="56"/>
      <c r="BC92" s="144">
        <f t="shared" si="17"/>
        <v>0</v>
      </c>
      <c r="BD92" s="150" t="e">
        <f t="shared" si="18"/>
        <v>#DIV/0!</v>
      </c>
      <c r="BE92" s="137"/>
      <c r="BF92" s="137"/>
      <c r="BG92" s="137"/>
      <c r="BH92" s="144">
        <f t="shared" si="20"/>
        <v>0</v>
      </c>
      <c r="BI92" s="24">
        <f t="shared" si="26"/>
        <v>0</v>
      </c>
      <c r="BJ92" s="57">
        <f t="shared" si="21"/>
        <v>0</v>
      </c>
      <c r="BK92" s="48" t="e">
        <f t="shared" si="22"/>
        <v>#DIV/0!</v>
      </c>
      <c r="BL92" s="109"/>
      <c r="BM92" s="109"/>
      <c r="BN92" s="15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</row>
    <row r="93" spans="1:79" s="37" customFormat="1">
      <c r="A93" s="15">
        <v>84</v>
      </c>
      <c r="B93" s="122">
        <v>57013001</v>
      </c>
      <c r="C93" s="49" t="s">
        <v>586</v>
      </c>
      <c r="D93" s="17" t="s">
        <v>587</v>
      </c>
      <c r="E93" s="17" t="s">
        <v>588</v>
      </c>
      <c r="F93" s="17" t="s">
        <v>423</v>
      </c>
      <c r="G93" s="17" t="s">
        <v>310</v>
      </c>
      <c r="H93" s="17" t="s">
        <v>507</v>
      </c>
      <c r="I93" s="15">
        <v>782</v>
      </c>
      <c r="J93" s="15" t="s">
        <v>326</v>
      </c>
      <c r="K93" s="15" t="s">
        <v>912</v>
      </c>
      <c r="L93" s="50"/>
      <c r="M93" s="51"/>
      <c r="N93" s="50"/>
      <c r="O93" s="51"/>
      <c r="P93" s="50"/>
      <c r="Q93" s="51"/>
      <c r="R93" s="50"/>
      <c r="S93" s="52"/>
      <c r="T93" s="50"/>
      <c r="U93" s="52"/>
      <c r="V93" s="50"/>
      <c r="W93" s="52"/>
      <c r="X93" s="50"/>
      <c r="Y93" s="52"/>
      <c r="Z93" s="50"/>
      <c r="AA93" s="52"/>
      <c r="AB93" s="50"/>
      <c r="AC93" s="52"/>
      <c r="AD93" s="53"/>
      <c r="AE93" s="54"/>
      <c r="AF93" s="53"/>
      <c r="AG93" s="54"/>
      <c r="AH93" s="53"/>
      <c r="AI93" s="54"/>
      <c r="AJ93" s="53"/>
      <c r="AK93" s="54"/>
      <c r="AL93" s="53"/>
      <c r="AM93" s="54"/>
      <c r="AN93" s="53"/>
      <c r="AO93" s="54"/>
      <c r="AP93" s="147">
        <f t="shared" si="23"/>
        <v>0</v>
      </c>
      <c r="AQ93" s="147">
        <f t="shared" si="24"/>
        <v>0</v>
      </c>
      <c r="AR93" s="15"/>
      <c r="AS93" s="15"/>
      <c r="AT93" s="15"/>
      <c r="AU93" s="144">
        <f t="shared" si="19"/>
        <v>0</v>
      </c>
      <c r="AV93" s="55"/>
      <c r="AW93" s="55"/>
      <c r="AX93" s="43"/>
      <c r="AY93" s="144">
        <f t="shared" si="25"/>
        <v>0</v>
      </c>
      <c r="AZ93" s="56"/>
      <c r="BA93" s="56"/>
      <c r="BB93" s="56"/>
      <c r="BC93" s="144">
        <f t="shared" si="17"/>
        <v>0</v>
      </c>
      <c r="BD93" s="150" t="e">
        <f t="shared" si="18"/>
        <v>#DIV/0!</v>
      </c>
      <c r="BE93" s="137"/>
      <c r="BF93" s="137"/>
      <c r="BG93" s="137"/>
      <c r="BH93" s="144">
        <f t="shared" si="20"/>
        <v>0</v>
      </c>
      <c r="BI93" s="24">
        <f t="shared" si="26"/>
        <v>0</v>
      </c>
      <c r="BJ93" s="57">
        <f t="shared" si="21"/>
        <v>0</v>
      </c>
      <c r="BK93" s="48" t="e">
        <f t="shared" si="22"/>
        <v>#DIV/0!</v>
      </c>
      <c r="BL93" s="109"/>
      <c r="BM93" s="109"/>
      <c r="BN93" s="15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</row>
    <row r="94" spans="1:79" s="37" customFormat="1">
      <c r="A94" s="15">
        <v>85</v>
      </c>
      <c r="B94" s="122">
        <v>54012007</v>
      </c>
      <c r="C94" s="49" t="s">
        <v>589</v>
      </c>
      <c r="D94" s="17" t="s">
        <v>590</v>
      </c>
      <c r="E94" s="17" t="s">
        <v>591</v>
      </c>
      <c r="F94" s="17" t="s">
        <v>451</v>
      </c>
      <c r="G94" s="17" t="s">
        <v>310</v>
      </c>
      <c r="H94" s="17" t="s">
        <v>507</v>
      </c>
      <c r="I94" s="15">
        <v>553</v>
      </c>
      <c r="J94" s="15" t="s">
        <v>321</v>
      </c>
      <c r="K94" s="15" t="s">
        <v>912</v>
      </c>
      <c r="L94" s="50"/>
      <c r="M94" s="51"/>
      <c r="N94" s="50"/>
      <c r="O94" s="51"/>
      <c r="P94" s="50"/>
      <c r="Q94" s="51"/>
      <c r="R94" s="50"/>
      <c r="S94" s="52"/>
      <c r="T94" s="50"/>
      <c r="U94" s="52"/>
      <c r="V94" s="50"/>
      <c r="W94" s="52"/>
      <c r="X94" s="50"/>
      <c r="Y94" s="52"/>
      <c r="Z94" s="50"/>
      <c r="AA94" s="52"/>
      <c r="AB94" s="50"/>
      <c r="AC94" s="52"/>
      <c r="AD94" s="53"/>
      <c r="AE94" s="54"/>
      <c r="AF94" s="53"/>
      <c r="AG94" s="54"/>
      <c r="AH94" s="53"/>
      <c r="AI94" s="54"/>
      <c r="AJ94" s="53"/>
      <c r="AK94" s="54"/>
      <c r="AL94" s="53"/>
      <c r="AM94" s="54"/>
      <c r="AN94" s="53"/>
      <c r="AO94" s="54"/>
      <c r="AP94" s="147">
        <f t="shared" si="23"/>
        <v>0</v>
      </c>
      <c r="AQ94" s="147">
        <f t="shared" si="24"/>
        <v>0</v>
      </c>
      <c r="AR94" s="15"/>
      <c r="AS94" s="15"/>
      <c r="AT94" s="15"/>
      <c r="AU94" s="144">
        <f t="shared" si="19"/>
        <v>0</v>
      </c>
      <c r="AV94" s="55"/>
      <c r="AW94" s="55"/>
      <c r="AX94" s="43"/>
      <c r="AY94" s="144">
        <f t="shared" si="25"/>
        <v>0</v>
      </c>
      <c r="AZ94" s="56"/>
      <c r="BA94" s="56"/>
      <c r="BB94" s="56"/>
      <c r="BC94" s="144">
        <f t="shared" si="17"/>
        <v>0</v>
      </c>
      <c r="BD94" s="150" t="e">
        <f t="shared" si="18"/>
        <v>#DIV/0!</v>
      </c>
      <c r="BE94" s="137"/>
      <c r="BF94" s="137"/>
      <c r="BG94" s="137"/>
      <c r="BH94" s="144">
        <f t="shared" si="20"/>
        <v>0</v>
      </c>
      <c r="BI94" s="24">
        <f t="shared" si="26"/>
        <v>0</v>
      </c>
      <c r="BJ94" s="57">
        <f t="shared" si="21"/>
        <v>0</v>
      </c>
      <c r="BK94" s="48" t="e">
        <f t="shared" si="22"/>
        <v>#DIV/0!</v>
      </c>
      <c r="BL94" s="109"/>
      <c r="BM94" s="109"/>
      <c r="BN94" s="15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</row>
    <row r="95" spans="1:79" s="37" customFormat="1">
      <c r="A95" s="15">
        <v>86</v>
      </c>
      <c r="B95" s="122">
        <v>40012017</v>
      </c>
      <c r="C95" s="49" t="s">
        <v>592</v>
      </c>
      <c r="D95" s="17" t="s">
        <v>593</v>
      </c>
      <c r="E95" s="17" t="s">
        <v>594</v>
      </c>
      <c r="F95" s="17" t="s">
        <v>459</v>
      </c>
      <c r="G95" s="17" t="s">
        <v>310</v>
      </c>
      <c r="H95" s="17" t="s">
        <v>507</v>
      </c>
      <c r="I95" s="15">
        <v>450</v>
      </c>
      <c r="J95" s="15" t="s">
        <v>522</v>
      </c>
      <c r="K95" s="15" t="s">
        <v>912</v>
      </c>
      <c r="L95" s="50"/>
      <c r="M95" s="51"/>
      <c r="N95" s="50"/>
      <c r="O95" s="51"/>
      <c r="P95" s="50"/>
      <c r="Q95" s="51"/>
      <c r="R95" s="50"/>
      <c r="S95" s="52"/>
      <c r="T95" s="50"/>
      <c r="U95" s="52"/>
      <c r="V95" s="50"/>
      <c r="W95" s="52"/>
      <c r="X95" s="50"/>
      <c r="Y95" s="52"/>
      <c r="Z95" s="50"/>
      <c r="AA95" s="52"/>
      <c r="AB95" s="50"/>
      <c r="AC95" s="52"/>
      <c r="AD95" s="53"/>
      <c r="AE95" s="54"/>
      <c r="AF95" s="53"/>
      <c r="AG95" s="54"/>
      <c r="AH95" s="53"/>
      <c r="AI95" s="54"/>
      <c r="AJ95" s="53"/>
      <c r="AK95" s="54"/>
      <c r="AL95" s="53"/>
      <c r="AM95" s="54"/>
      <c r="AN95" s="53"/>
      <c r="AO95" s="54"/>
      <c r="AP95" s="147">
        <f t="shared" si="23"/>
        <v>0</v>
      </c>
      <c r="AQ95" s="147">
        <f t="shared" si="24"/>
        <v>0</v>
      </c>
      <c r="AR95" s="15"/>
      <c r="AS95" s="15"/>
      <c r="AT95" s="15"/>
      <c r="AU95" s="144">
        <f t="shared" si="19"/>
        <v>0</v>
      </c>
      <c r="AV95" s="55"/>
      <c r="AW95" s="55"/>
      <c r="AX95" s="43"/>
      <c r="AY95" s="144">
        <f t="shared" si="25"/>
        <v>0</v>
      </c>
      <c r="AZ95" s="56"/>
      <c r="BA95" s="56"/>
      <c r="BB95" s="56"/>
      <c r="BC95" s="144">
        <f t="shared" si="17"/>
        <v>0</v>
      </c>
      <c r="BD95" s="150" t="e">
        <f t="shared" si="18"/>
        <v>#DIV/0!</v>
      </c>
      <c r="BE95" s="137"/>
      <c r="BF95" s="137"/>
      <c r="BG95" s="137"/>
      <c r="BH95" s="144">
        <f t="shared" si="20"/>
        <v>0</v>
      </c>
      <c r="BI95" s="24">
        <f t="shared" si="26"/>
        <v>0</v>
      </c>
      <c r="BJ95" s="57">
        <f t="shared" si="21"/>
        <v>0</v>
      </c>
      <c r="BK95" s="48" t="e">
        <f t="shared" si="22"/>
        <v>#DIV/0!</v>
      </c>
      <c r="BL95" s="109"/>
      <c r="BM95" s="109"/>
      <c r="BN95" s="15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</row>
    <row r="96" spans="1:79" s="37" customFormat="1">
      <c r="A96" s="15">
        <v>87</v>
      </c>
      <c r="B96" s="122">
        <v>40012018</v>
      </c>
      <c r="C96" s="49" t="s">
        <v>595</v>
      </c>
      <c r="D96" s="17" t="s">
        <v>596</v>
      </c>
      <c r="E96" s="17" t="s">
        <v>594</v>
      </c>
      <c r="F96" s="17" t="s">
        <v>459</v>
      </c>
      <c r="G96" s="17" t="s">
        <v>310</v>
      </c>
      <c r="H96" s="17" t="s">
        <v>507</v>
      </c>
      <c r="I96" s="15">
        <v>459</v>
      </c>
      <c r="J96" s="15" t="s">
        <v>316</v>
      </c>
      <c r="K96" s="15" t="s">
        <v>916</v>
      </c>
      <c r="L96" s="50"/>
      <c r="M96" s="51"/>
      <c r="N96" s="50"/>
      <c r="O96" s="51"/>
      <c r="P96" s="50"/>
      <c r="Q96" s="51"/>
      <c r="R96" s="50"/>
      <c r="S96" s="52"/>
      <c r="T96" s="50"/>
      <c r="U96" s="52"/>
      <c r="V96" s="50"/>
      <c r="W96" s="52"/>
      <c r="X96" s="50"/>
      <c r="Y96" s="52"/>
      <c r="Z96" s="50"/>
      <c r="AA96" s="52"/>
      <c r="AB96" s="50"/>
      <c r="AC96" s="52"/>
      <c r="AD96" s="53"/>
      <c r="AE96" s="54"/>
      <c r="AF96" s="53"/>
      <c r="AG96" s="54"/>
      <c r="AH96" s="53"/>
      <c r="AI96" s="54"/>
      <c r="AJ96" s="53"/>
      <c r="AK96" s="54"/>
      <c r="AL96" s="53"/>
      <c r="AM96" s="54"/>
      <c r="AN96" s="53"/>
      <c r="AO96" s="54"/>
      <c r="AP96" s="147">
        <f t="shared" si="23"/>
        <v>0</v>
      </c>
      <c r="AQ96" s="147">
        <f t="shared" si="24"/>
        <v>0</v>
      </c>
      <c r="AR96" s="15"/>
      <c r="AS96" s="15"/>
      <c r="AT96" s="15"/>
      <c r="AU96" s="144">
        <f t="shared" si="19"/>
        <v>0</v>
      </c>
      <c r="AV96" s="55"/>
      <c r="AW96" s="55"/>
      <c r="AX96" s="43"/>
      <c r="AY96" s="144">
        <f t="shared" si="25"/>
        <v>0</v>
      </c>
      <c r="AZ96" s="56"/>
      <c r="BA96" s="56"/>
      <c r="BB96" s="56"/>
      <c r="BC96" s="144">
        <f t="shared" si="17"/>
        <v>0</v>
      </c>
      <c r="BD96" s="150" t="e">
        <f t="shared" si="18"/>
        <v>#DIV/0!</v>
      </c>
      <c r="BE96" s="137"/>
      <c r="BF96" s="137"/>
      <c r="BG96" s="137"/>
      <c r="BH96" s="144">
        <f t="shared" si="20"/>
        <v>0</v>
      </c>
      <c r="BI96" s="24">
        <f t="shared" si="26"/>
        <v>0</v>
      </c>
      <c r="BJ96" s="57">
        <f t="shared" si="21"/>
        <v>0</v>
      </c>
      <c r="BK96" s="48" t="e">
        <f t="shared" si="22"/>
        <v>#DIV/0!</v>
      </c>
      <c r="BL96" s="109"/>
      <c r="BM96" s="109"/>
      <c r="BN96" s="15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</row>
    <row r="97" spans="1:79" s="37" customFormat="1">
      <c r="A97" s="15">
        <v>88</v>
      </c>
      <c r="B97" s="122">
        <v>41013001</v>
      </c>
      <c r="C97" s="49" t="s">
        <v>597</v>
      </c>
      <c r="D97" s="17" t="s">
        <v>598</v>
      </c>
      <c r="E97" s="17" t="s">
        <v>599</v>
      </c>
      <c r="F97" s="17" t="s">
        <v>600</v>
      </c>
      <c r="G97" s="17" t="s">
        <v>310</v>
      </c>
      <c r="H97" s="17" t="s">
        <v>507</v>
      </c>
      <c r="I97" s="15">
        <v>564</v>
      </c>
      <c r="J97" s="15" t="s">
        <v>326</v>
      </c>
      <c r="K97" s="15" t="s">
        <v>912</v>
      </c>
      <c r="L97" s="50"/>
      <c r="M97" s="51"/>
      <c r="N97" s="50"/>
      <c r="O97" s="51"/>
      <c r="P97" s="50"/>
      <c r="Q97" s="51"/>
      <c r="R97" s="50"/>
      <c r="S97" s="52"/>
      <c r="T97" s="50"/>
      <c r="U97" s="52"/>
      <c r="V97" s="50"/>
      <c r="W97" s="52"/>
      <c r="X97" s="50"/>
      <c r="Y97" s="52"/>
      <c r="Z97" s="50"/>
      <c r="AA97" s="52"/>
      <c r="AB97" s="50"/>
      <c r="AC97" s="52"/>
      <c r="AD97" s="53"/>
      <c r="AE97" s="54"/>
      <c r="AF97" s="53"/>
      <c r="AG97" s="54"/>
      <c r="AH97" s="53"/>
      <c r="AI97" s="54"/>
      <c r="AJ97" s="53"/>
      <c r="AK97" s="54"/>
      <c r="AL97" s="53"/>
      <c r="AM97" s="54"/>
      <c r="AN97" s="53"/>
      <c r="AO97" s="54"/>
      <c r="AP97" s="147">
        <f t="shared" si="23"/>
        <v>0</v>
      </c>
      <c r="AQ97" s="147">
        <f t="shared" si="24"/>
        <v>0</v>
      </c>
      <c r="AR97" s="15"/>
      <c r="AS97" s="15"/>
      <c r="AT97" s="15"/>
      <c r="AU97" s="144">
        <f t="shared" si="19"/>
        <v>0</v>
      </c>
      <c r="AV97" s="55"/>
      <c r="AW97" s="55"/>
      <c r="AX97" s="43"/>
      <c r="AY97" s="144">
        <f t="shared" si="25"/>
        <v>0</v>
      </c>
      <c r="AZ97" s="56"/>
      <c r="BA97" s="56"/>
      <c r="BB97" s="56"/>
      <c r="BC97" s="144">
        <f t="shared" si="17"/>
        <v>0</v>
      </c>
      <c r="BD97" s="150" t="e">
        <f t="shared" si="18"/>
        <v>#DIV/0!</v>
      </c>
      <c r="BE97" s="137"/>
      <c r="BF97" s="137"/>
      <c r="BG97" s="137"/>
      <c r="BH97" s="144">
        <f t="shared" si="20"/>
        <v>0</v>
      </c>
      <c r="BI97" s="24">
        <f t="shared" si="26"/>
        <v>0</v>
      </c>
      <c r="BJ97" s="57">
        <f t="shared" si="21"/>
        <v>0</v>
      </c>
      <c r="BK97" s="48" t="e">
        <f t="shared" si="22"/>
        <v>#DIV/0!</v>
      </c>
      <c r="BL97" s="109"/>
      <c r="BM97" s="109"/>
      <c r="BN97" s="15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</row>
    <row r="98" spans="1:79" s="37" customFormat="1">
      <c r="A98" s="15">
        <v>89</v>
      </c>
      <c r="B98" s="122">
        <v>34012017</v>
      </c>
      <c r="C98" s="49" t="s">
        <v>601</v>
      </c>
      <c r="D98" s="17" t="s">
        <v>602</v>
      </c>
      <c r="E98" s="17" t="s">
        <v>486</v>
      </c>
      <c r="F98" s="17" t="s">
        <v>487</v>
      </c>
      <c r="G98" s="17" t="s">
        <v>310</v>
      </c>
      <c r="H98" s="17" t="s">
        <v>507</v>
      </c>
      <c r="I98" s="15">
        <v>616</v>
      </c>
      <c r="J98" s="15" t="s">
        <v>326</v>
      </c>
      <c r="K98" s="15" t="s">
        <v>912</v>
      </c>
      <c r="L98" s="50"/>
      <c r="M98" s="51"/>
      <c r="N98" s="50"/>
      <c r="O98" s="51"/>
      <c r="P98" s="50"/>
      <c r="Q98" s="51"/>
      <c r="R98" s="50"/>
      <c r="S98" s="52"/>
      <c r="T98" s="50"/>
      <c r="U98" s="52"/>
      <c r="V98" s="50"/>
      <c r="W98" s="52"/>
      <c r="X98" s="50"/>
      <c r="Y98" s="52"/>
      <c r="Z98" s="50"/>
      <c r="AA98" s="52"/>
      <c r="AB98" s="50"/>
      <c r="AC98" s="52"/>
      <c r="AD98" s="53"/>
      <c r="AE98" s="54"/>
      <c r="AF98" s="53"/>
      <c r="AG98" s="54"/>
      <c r="AH98" s="53"/>
      <c r="AI98" s="54"/>
      <c r="AJ98" s="53"/>
      <c r="AK98" s="54"/>
      <c r="AL98" s="53"/>
      <c r="AM98" s="54"/>
      <c r="AN98" s="53"/>
      <c r="AO98" s="54"/>
      <c r="AP98" s="147">
        <f t="shared" si="23"/>
        <v>0</v>
      </c>
      <c r="AQ98" s="147">
        <f t="shared" si="24"/>
        <v>0</v>
      </c>
      <c r="AR98" s="15"/>
      <c r="AS98" s="15"/>
      <c r="AT98" s="15"/>
      <c r="AU98" s="144">
        <f t="shared" si="19"/>
        <v>0</v>
      </c>
      <c r="AV98" s="55"/>
      <c r="AW98" s="55"/>
      <c r="AX98" s="43"/>
      <c r="AY98" s="144">
        <f t="shared" si="25"/>
        <v>0</v>
      </c>
      <c r="AZ98" s="56"/>
      <c r="BA98" s="56"/>
      <c r="BB98" s="56"/>
      <c r="BC98" s="144">
        <f t="shared" si="17"/>
        <v>0</v>
      </c>
      <c r="BD98" s="150" t="e">
        <f t="shared" si="18"/>
        <v>#DIV/0!</v>
      </c>
      <c r="BE98" s="137"/>
      <c r="BF98" s="137"/>
      <c r="BG98" s="137"/>
      <c r="BH98" s="144">
        <f t="shared" si="20"/>
        <v>0</v>
      </c>
      <c r="BI98" s="24">
        <f t="shared" si="26"/>
        <v>0</v>
      </c>
      <c r="BJ98" s="57">
        <f t="shared" si="21"/>
        <v>0</v>
      </c>
      <c r="BK98" s="48" t="e">
        <f t="shared" si="22"/>
        <v>#DIV/0!</v>
      </c>
      <c r="BL98" s="109"/>
      <c r="BM98" s="109"/>
      <c r="BN98" s="15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</row>
    <row r="99" spans="1:79" s="37" customFormat="1">
      <c r="A99" s="15">
        <v>90</v>
      </c>
      <c r="B99" s="122">
        <v>49013001</v>
      </c>
      <c r="C99" s="49" t="s">
        <v>603</v>
      </c>
      <c r="D99" s="17" t="s">
        <v>604</v>
      </c>
      <c r="E99" s="17" t="s">
        <v>605</v>
      </c>
      <c r="F99" s="17" t="s">
        <v>604</v>
      </c>
      <c r="G99" s="17" t="s">
        <v>310</v>
      </c>
      <c r="H99" s="17" t="s">
        <v>507</v>
      </c>
      <c r="I99" s="15">
        <v>660</v>
      </c>
      <c r="J99" s="15" t="s">
        <v>326</v>
      </c>
      <c r="K99" s="15" t="s">
        <v>912</v>
      </c>
      <c r="L99" s="50"/>
      <c r="M99" s="51"/>
      <c r="N99" s="50"/>
      <c r="O99" s="51"/>
      <c r="P99" s="50"/>
      <c r="Q99" s="51"/>
      <c r="R99" s="50"/>
      <c r="S99" s="52"/>
      <c r="T99" s="50"/>
      <c r="U99" s="52"/>
      <c r="V99" s="50"/>
      <c r="W99" s="52"/>
      <c r="X99" s="50"/>
      <c r="Y99" s="52"/>
      <c r="Z99" s="50"/>
      <c r="AA99" s="52"/>
      <c r="AB99" s="50"/>
      <c r="AC99" s="52"/>
      <c r="AD99" s="53"/>
      <c r="AE99" s="54"/>
      <c r="AF99" s="53"/>
      <c r="AG99" s="54"/>
      <c r="AH99" s="53"/>
      <c r="AI99" s="54"/>
      <c r="AJ99" s="53"/>
      <c r="AK99" s="54"/>
      <c r="AL99" s="53"/>
      <c r="AM99" s="54"/>
      <c r="AN99" s="53"/>
      <c r="AO99" s="54"/>
      <c r="AP99" s="147">
        <f t="shared" si="23"/>
        <v>0</v>
      </c>
      <c r="AQ99" s="147">
        <f t="shared" si="24"/>
        <v>0</v>
      </c>
      <c r="AR99" s="15"/>
      <c r="AS99" s="15"/>
      <c r="AT99" s="15"/>
      <c r="AU99" s="144">
        <f t="shared" si="19"/>
        <v>0</v>
      </c>
      <c r="AV99" s="55"/>
      <c r="AW99" s="55"/>
      <c r="AX99" s="43"/>
      <c r="AY99" s="144">
        <f t="shared" si="25"/>
        <v>0</v>
      </c>
      <c r="AZ99" s="56"/>
      <c r="BA99" s="56"/>
      <c r="BB99" s="56"/>
      <c r="BC99" s="144">
        <f t="shared" si="17"/>
        <v>0</v>
      </c>
      <c r="BD99" s="150" t="e">
        <f t="shared" si="18"/>
        <v>#DIV/0!</v>
      </c>
      <c r="BE99" s="137"/>
      <c r="BF99" s="137"/>
      <c r="BG99" s="137"/>
      <c r="BH99" s="144">
        <f t="shared" si="20"/>
        <v>0</v>
      </c>
      <c r="BI99" s="24">
        <f t="shared" si="26"/>
        <v>0</v>
      </c>
      <c r="BJ99" s="57">
        <f t="shared" si="21"/>
        <v>0</v>
      </c>
      <c r="BK99" s="48" t="e">
        <f t="shared" si="22"/>
        <v>#DIV/0!</v>
      </c>
      <c r="BL99" s="109"/>
      <c r="BM99" s="109"/>
      <c r="BN99" s="15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</row>
    <row r="100" spans="1:79" s="37" customFormat="1">
      <c r="A100" s="15">
        <v>91</v>
      </c>
      <c r="B100" s="122">
        <v>46023001</v>
      </c>
      <c r="C100" s="49" t="s">
        <v>606</v>
      </c>
      <c r="D100" s="17" t="s">
        <v>607</v>
      </c>
      <c r="E100" s="17" t="s">
        <v>608</v>
      </c>
      <c r="F100" s="17" t="s">
        <v>609</v>
      </c>
      <c r="G100" s="17" t="s">
        <v>310</v>
      </c>
      <c r="H100" s="17" t="s">
        <v>507</v>
      </c>
      <c r="I100" s="15">
        <v>511</v>
      </c>
      <c r="J100" s="15" t="s">
        <v>321</v>
      </c>
      <c r="K100" s="15" t="s">
        <v>912</v>
      </c>
      <c r="L100" s="50"/>
      <c r="M100" s="51"/>
      <c r="N100" s="50"/>
      <c r="O100" s="51"/>
      <c r="P100" s="50"/>
      <c r="Q100" s="51"/>
      <c r="R100" s="50"/>
      <c r="S100" s="52"/>
      <c r="T100" s="50"/>
      <c r="U100" s="52"/>
      <c r="V100" s="50"/>
      <c r="W100" s="52"/>
      <c r="X100" s="50"/>
      <c r="Y100" s="52"/>
      <c r="Z100" s="50"/>
      <c r="AA100" s="52"/>
      <c r="AB100" s="50"/>
      <c r="AC100" s="52"/>
      <c r="AD100" s="53"/>
      <c r="AE100" s="54"/>
      <c r="AF100" s="53"/>
      <c r="AG100" s="54"/>
      <c r="AH100" s="53"/>
      <c r="AI100" s="54"/>
      <c r="AJ100" s="53"/>
      <c r="AK100" s="54"/>
      <c r="AL100" s="53"/>
      <c r="AM100" s="54"/>
      <c r="AN100" s="53"/>
      <c r="AO100" s="54"/>
      <c r="AP100" s="147">
        <f t="shared" si="23"/>
        <v>0</v>
      </c>
      <c r="AQ100" s="147">
        <f t="shared" si="24"/>
        <v>0</v>
      </c>
      <c r="AR100" s="15"/>
      <c r="AS100" s="15"/>
      <c r="AT100" s="15"/>
      <c r="AU100" s="144">
        <f t="shared" si="19"/>
        <v>0</v>
      </c>
      <c r="AV100" s="55"/>
      <c r="AW100" s="55"/>
      <c r="AX100" s="43"/>
      <c r="AY100" s="144">
        <f t="shared" si="25"/>
        <v>0</v>
      </c>
      <c r="AZ100" s="56"/>
      <c r="BA100" s="56"/>
      <c r="BB100" s="56"/>
      <c r="BC100" s="144">
        <f t="shared" si="17"/>
        <v>0</v>
      </c>
      <c r="BD100" s="150" t="e">
        <f t="shared" si="18"/>
        <v>#DIV/0!</v>
      </c>
      <c r="BE100" s="137"/>
      <c r="BF100" s="137"/>
      <c r="BG100" s="137"/>
      <c r="BH100" s="144">
        <f t="shared" si="20"/>
        <v>0</v>
      </c>
      <c r="BI100" s="24">
        <f t="shared" si="26"/>
        <v>0</v>
      </c>
      <c r="BJ100" s="57">
        <f t="shared" si="21"/>
        <v>0</v>
      </c>
      <c r="BK100" s="48" t="e">
        <f t="shared" si="22"/>
        <v>#DIV/0!</v>
      </c>
      <c r="BL100" s="109"/>
      <c r="BM100" s="109"/>
      <c r="BN100" s="15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</row>
    <row r="101" spans="1:79" s="37" customFormat="1">
      <c r="A101" s="15">
        <v>92</v>
      </c>
      <c r="B101" s="122">
        <v>45012011</v>
      </c>
      <c r="C101" s="49" t="s">
        <v>610</v>
      </c>
      <c r="D101" s="17" t="s">
        <v>477</v>
      </c>
      <c r="E101" s="17" t="s">
        <v>478</v>
      </c>
      <c r="F101" s="17" t="s">
        <v>479</v>
      </c>
      <c r="G101" s="17" t="s">
        <v>310</v>
      </c>
      <c r="H101" s="17" t="s">
        <v>507</v>
      </c>
      <c r="I101" s="15">
        <v>526</v>
      </c>
      <c r="J101" s="15" t="s">
        <v>326</v>
      </c>
      <c r="K101" s="15" t="s">
        <v>912</v>
      </c>
      <c r="L101" s="50"/>
      <c r="M101" s="51"/>
      <c r="N101" s="50"/>
      <c r="O101" s="51"/>
      <c r="P101" s="50"/>
      <c r="Q101" s="51"/>
      <c r="R101" s="50"/>
      <c r="S101" s="52"/>
      <c r="T101" s="50"/>
      <c r="U101" s="52"/>
      <c r="V101" s="50"/>
      <c r="W101" s="52"/>
      <c r="X101" s="50"/>
      <c r="Y101" s="52"/>
      <c r="Z101" s="50"/>
      <c r="AA101" s="52"/>
      <c r="AB101" s="50"/>
      <c r="AC101" s="52"/>
      <c r="AD101" s="53"/>
      <c r="AE101" s="54"/>
      <c r="AF101" s="53"/>
      <c r="AG101" s="54"/>
      <c r="AH101" s="53"/>
      <c r="AI101" s="54"/>
      <c r="AJ101" s="53"/>
      <c r="AK101" s="54"/>
      <c r="AL101" s="53"/>
      <c r="AM101" s="54"/>
      <c r="AN101" s="53"/>
      <c r="AO101" s="54"/>
      <c r="AP101" s="147">
        <f t="shared" si="23"/>
        <v>0</v>
      </c>
      <c r="AQ101" s="147">
        <f t="shared" si="24"/>
        <v>0</v>
      </c>
      <c r="AR101" s="15"/>
      <c r="AS101" s="15"/>
      <c r="AT101" s="15"/>
      <c r="AU101" s="144">
        <f t="shared" si="19"/>
        <v>0</v>
      </c>
      <c r="AV101" s="55"/>
      <c r="AW101" s="55"/>
      <c r="AX101" s="43"/>
      <c r="AY101" s="144">
        <f t="shared" si="25"/>
        <v>0</v>
      </c>
      <c r="AZ101" s="56"/>
      <c r="BA101" s="56"/>
      <c r="BB101" s="56"/>
      <c r="BC101" s="144">
        <f t="shared" si="17"/>
        <v>0</v>
      </c>
      <c r="BD101" s="150" t="e">
        <f t="shared" si="18"/>
        <v>#DIV/0!</v>
      </c>
      <c r="BE101" s="137"/>
      <c r="BF101" s="137"/>
      <c r="BG101" s="137"/>
      <c r="BH101" s="144">
        <f t="shared" si="20"/>
        <v>0</v>
      </c>
      <c r="BI101" s="24">
        <f t="shared" si="26"/>
        <v>0</v>
      </c>
      <c r="BJ101" s="57">
        <f t="shared" si="21"/>
        <v>0</v>
      </c>
      <c r="BK101" s="48" t="e">
        <f t="shared" si="22"/>
        <v>#DIV/0!</v>
      </c>
      <c r="BL101" s="109"/>
      <c r="BM101" s="109"/>
      <c r="BN101" s="15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</row>
    <row r="102" spans="1:79" s="37" customFormat="1">
      <c r="A102" s="15">
        <v>93</v>
      </c>
      <c r="B102" s="122">
        <v>32033001</v>
      </c>
      <c r="C102" s="49" t="s">
        <v>611</v>
      </c>
      <c r="D102" s="17" t="s">
        <v>612</v>
      </c>
      <c r="E102" s="17" t="s">
        <v>613</v>
      </c>
      <c r="F102" s="17" t="s">
        <v>614</v>
      </c>
      <c r="G102" s="17" t="s">
        <v>310</v>
      </c>
      <c r="H102" s="17" t="s">
        <v>507</v>
      </c>
      <c r="I102" s="15">
        <v>450</v>
      </c>
      <c r="J102" s="15" t="s">
        <v>321</v>
      </c>
      <c r="K102" s="15" t="s">
        <v>912</v>
      </c>
      <c r="L102" s="50"/>
      <c r="M102" s="51"/>
      <c r="N102" s="50"/>
      <c r="O102" s="51"/>
      <c r="P102" s="50"/>
      <c r="Q102" s="51"/>
      <c r="R102" s="50"/>
      <c r="S102" s="52"/>
      <c r="T102" s="50"/>
      <c r="U102" s="52"/>
      <c r="V102" s="50"/>
      <c r="W102" s="52"/>
      <c r="X102" s="50"/>
      <c r="Y102" s="52"/>
      <c r="Z102" s="50"/>
      <c r="AA102" s="52"/>
      <c r="AB102" s="50"/>
      <c r="AC102" s="52"/>
      <c r="AD102" s="53"/>
      <c r="AE102" s="54"/>
      <c r="AF102" s="53"/>
      <c r="AG102" s="54"/>
      <c r="AH102" s="53"/>
      <c r="AI102" s="54"/>
      <c r="AJ102" s="53"/>
      <c r="AK102" s="54"/>
      <c r="AL102" s="53"/>
      <c r="AM102" s="54"/>
      <c r="AN102" s="53"/>
      <c r="AO102" s="54"/>
      <c r="AP102" s="147">
        <f t="shared" si="23"/>
        <v>0</v>
      </c>
      <c r="AQ102" s="147">
        <f t="shared" si="24"/>
        <v>0</v>
      </c>
      <c r="AR102" s="15"/>
      <c r="AS102" s="15"/>
      <c r="AT102" s="15"/>
      <c r="AU102" s="144">
        <f t="shared" si="19"/>
        <v>0</v>
      </c>
      <c r="AV102" s="55"/>
      <c r="AW102" s="55"/>
      <c r="AX102" s="43"/>
      <c r="AY102" s="144">
        <f t="shared" si="25"/>
        <v>0</v>
      </c>
      <c r="AZ102" s="56"/>
      <c r="BA102" s="56"/>
      <c r="BB102" s="56"/>
      <c r="BC102" s="144">
        <f t="shared" si="17"/>
        <v>0</v>
      </c>
      <c r="BD102" s="150" t="e">
        <f t="shared" si="18"/>
        <v>#DIV/0!</v>
      </c>
      <c r="BE102" s="137"/>
      <c r="BF102" s="137"/>
      <c r="BG102" s="137"/>
      <c r="BH102" s="144">
        <f t="shared" si="20"/>
        <v>0</v>
      </c>
      <c r="BI102" s="24">
        <f t="shared" si="26"/>
        <v>0</v>
      </c>
      <c r="BJ102" s="57">
        <f t="shared" si="21"/>
        <v>0</v>
      </c>
      <c r="BK102" s="48" t="e">
        <f t="shared" si="22"/>
        <v>#DIV/0!</v>
      </c>
      <c r="BL102" s="109"/>
      <c r="BM102" s="109"/>
      <c r="BN102" s="15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</row>
    <row r="103" spans="1:79" s="37" customFormat="1">
      <c r="A103" s="15">
        <v>94</v>
      </c>
      <c r="B103" s="122">
        <v>30012013</v>
      </c>
      <c r="C103" s="49" t="s">
        <v>615</v>
      </c>
      <c r="D103" s="17" t="s">
        <v>593</v>
      </c>
      <c r="E103" s="17" t="s">
        <v>616</v>
      </c>
      <c r="F103" s="17" t="s">
        <v>617</v>
      </c>
      <c r="G103" s="17" t="s">
        <v>310</v>
      </c>
      <c r="H103" s="17" t="s">
        <v>507</v>
      </c>
      <c r="I103" s="15">
        <v>257</v>
      </c>
      <c r="J103" s="15" t="s">
        <v>522</v>
      </c>
      <c r="K103" s="15" t="s">
        <v>912</v>
      </c>
      <c r="L103" s="50"/>
      <c r="M103" s="51"/>
      <c r="N103" s="50"/>
      <c r="O103" s="51"/>
      <c r="P103" s="50"/>
      <c r="Q103" s="51"/>
      <c r="R103" s="50"/>
      <c r="S103" s="52"/>
      <c r="T103" s="50"/>
      <c r="U103" s="52"/>
      <c r="V103" s="50"/>
      <c r="W103" s="52"/>
      <c r="X103" s="50"/>
      <c r="Y103" s="52"/>
      <c r="Z103" s="50"/>
      <c r="AA103" s="52"/>
      <c r="AB103" s="50"/>
      <c r="AC103" s="52"/>
      <c r="AD103" s="53"/>
      <c r="AE103" s="54"/>
      <c r="AF103" s="53"/>
      <c r="AG103" s="54"/>
      <c r="AH103" s="53"/>
      <c r="AI103" s="54"/>
      <c r="AJ103" s="53"/>
      <c r="AK103" s="54"/>
      <c r="AL103" s="53"/>
      <c r="AM103" s="54"/>
      <c r="AN103" s="53"/>
      <c r="AO103" s="54"/>
      <c r="AP103" s="147">
        <f t="shared" si="23"/>
        <v>0</v>
      </c>
      <c r="AQ103" s="147">
        <f t="shared" si="24"/>
        <v>0</v>
      </c>
      <c r="AR103" s="15"/>
      <c r="AS103" s="15"/>
      <c r="AT103" s="15"/>
      <c r="AU103" s="144">
        <f t="shared" si="19"/>
        <v>0</v>
      </c>
      <c r="AV103" s="55"/>
      <c r="AW103" s="55"/>
      <c r="AX103" s="43"/>
      <c r="AY103" s="144">
        <f t="shared" si="25"/>
        <v>0</v>
      </c>
      <c r="AZ103" s="56"/>
      <c r="BA103" s="56"/>
      <c r="BB103" s="56"/>
      <c r="BC103" s="144">
        <f t="shared" ref="BC103:BC166" si="27">AU103-AY103</f>
        <v>0</v>
      </c>
      <c r="BD103" s="150" t="e">
        <f t="shared" ref="BD103:BD166" si="28">BC103*100/AY103</f>
        <v>#DIV/0!</v>
      </c>
      <c r="BE103" s="137"/>
      <c r="BF103" s="137"/>
      <c r="BG103" s="137"/>
      <c r="BH103" s="144">
        <f t="shared" si="20"/>
        <v>0</v>
      </c>
      <c r="BI103" s="24">
        <f t="shared" si="26"/>
        <v>0</v>
      </c>
      <c r="BJ103" s="57">
        <f t="shared" si="21"/>
        <v>0</v>
      </c>
      <c r="BK103" s="48" t="e">
        <f t="shared" si="22"/>
        <v>#DIV/0!</v>
      </c>
      <c r="BL103" s="109"/>
      <c r="BM103" s="109"/>
      <c r="BN103" s="15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</row>
    <row r="104" spans="1:79" s="37" customFormat="1">
      <c r="A104" s="15">
        <v>95</v>
      </c>
      <c r="B104" s="122">
        <v>36012012</v>
      </c>
      <c r="C104" s="49" t="s">
        <v>618</v>
      </c>
      <c r="D104" s="17" t="s">
        <v>619</v>
      </c>
      <c r="E104" s="17" t="s">
        <v>620</v>
      </c>
      <c r="F104" s="17" t="s">
        <v>621</v>
      </c>
      <c r="G104" s="17" t="s">
        <v>310</v>
      </c>
      <c r="H104" s="17" t="s">
        <v>507</v>
      </c>
      <c r="I104" s="15">
        <v>348</v>
      </c>
      <c r="J104" s="15" t="s">
        <v>321</v>
      </c>
      <c r="K104" s="15" t="s">
        <v>912</v>
      </c>
      <c r="L104" s="50"/>
      <c r="M104" s="51"/>
      <c r="N104" s="50"/>
      <c r="O104" s="51"/>
      <c r="P104" s="50"/>
      <c r="Q104" s="51"/>
      <c r="R104" s="50"/>
      <c r="S104" s="52"/>
      <c r="T104" s="50"/>
      <c r="U104" s="52"/>
      <c r="V104" s="50"/>
      <c r="W104" s="52"/>
      <c r="X104" s="50"/>
      <c r="Y104" s="52"/>
      <c r="Z104" s="50"/>
      <c r="AA104" s="52"/>
      <c r="AB104" s="50"/>
      <c r="AC104" s="52"/>
      <c r="AD104" s="53"/>
      <c r="AE104" s="54"/>
      <c r="AF104" s="53"/>
      <c r="AG104" s="54"/>
      <c r="AH104" s="53"/>
      <c r="AI104" s="54"/>
      <c r="AJ104" s="53"/>
      <c r="AK104" s="54"/>
      <c r="AL104" s="53"/>
      <c r="AM104" s="54"/>
      <c r="AN104" s="53"/>
      <c r="AO104" s="54"/>
      <c r="AP104" s="147">
        <f t="shared" si="23"/>
        <v>0</v>
      </c>
      <c r="AQ104" s="147">
        <f t="shared" si="24"/>
        <v>0</v>
      </c>
      <c r="AR104" s="15"/>
      <c r="AS104" s="15"/>
      <c r="AT104" s="15"/>
      <c r="AU104" s="144">
        <f t="shared" si="19"/>
        <v>0</v>
      </c>
      <c r="AV104" s="55"/>
      <c r="AW104" s="55"/>
      <c r="AX104" s="43"/>
      <c r="AY104" s="144">
        <f t="shared" si="25"/>
        <v>0</v>
      </c>
      <c r="AZ104" s="56"/>
      <c r="BA104" s="56"/>
      <c r="BB104" s="56"/>
      <c r="BC104" s="144">
        <f t="shared" si="27"/>
        <v>0</v>
      </c>
      <c r="BD104" s="150" t="e">
        <f t="shared" si="28"/>
        <v>#DIV/0!</v>
      </c>
      <c r="BE104" s="137"/>
      <c r="BF104" s="137"/>
      <c r="BG104" s="137"/>
      <c r="BH104" s="144">
        <f t="shared" si="20"/>
        <v>0</v>
      </c>
      <c r="BI104" s="24">
        <f t="shared" si="26"/>
        <v>0</v>
      </c>
      <c r="BJ104" s="57">
        <f t="shared" si="21"/>
        <v>0</v>
      </c>
      <c r="BK104" s="48" t="e">
        <f t="shared" si="22"/>
        <v>#DIV/0!</v>
      </c>
      <c r="BL104" s="109"/>
      <c r="BM104" s="109"/>
      <c r="BN104" s="15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</row>
    <row r="105" spans="1:79" s="37" customFormat="1">
      <c r="A105" s="15">
        <v>96</v>
      </c>
      <c r="B105" s="122">
        <v>20012008</v>
      </c>
      <c r="C105" s="49" t="s">
        <v>622</v>
      </c>
      <c r="D105" s="17" t="s">
        <v>623</v>
      </c>
      <c r="E105" s="17" t="s">
        <v>624</v>
      </c>
      <c r="F105" s="17" t="s">
        <v>625</v>
      </c>
      <c r="G105" s="17" t="s">
        <v>310</v>
      </c>
      <c r="H105" s="17" t="s">
        <v>507</v>
      </c>
      <c r="I105" s="15">
        <v>110</v>
      </c>
      <c r="J105" s="15" t="s">
        <v>326</v>
      </c>
      <c r="K105" s="15" t="s">
        <v>912</v>
      </c>
      <c r="L105" s="50"/>
      <c r="M105" s="51"/>
      <c r="N105" s="50"/>
      <c r="O105" s="51"/>
      <c r="P105" s="50"/>
      <c r="Q105" s="51"/>
      <c r="R105" s="50"/>
      <c r="S105" s="52"/>
      <c r="T105" s="50"/>
      <c r="U105" s="52"/>
      <c r="V105" s="50"/>
      <c r="W105" s="52"/>
      <c r="X105" s="50"/>
      <c r="Y105" s="52"/>
      <c r="Z105" s="50"/>
      <c r="AA105" s="52"/>
      <c r="AB105" s="50"/>
      <c r="AC105" s="52"/>
      <c r="AD105" s="53"/>
      <c r="AE105" s="54"/>
      <c r="AF105" s="53"/>
      <c r="AG105" s="54"/>
      <c r="AH105" s="53"/>
      <c r="AI105" s="54"/>
      <c r="AJ105" s="53"/>
      <c r="AK105" s="54"/>
      <c r="AL105" s="53"/>
      <c r="AM105" s="54"/>
      <c r="AN105" s="53"/>
      <c r="AO105" s="54"/>
      <c r="AP105" s="147">
        <f t="shared" si="23"/>
        <v>0</v>
      </c>
      <c r="AQ105" s="147">
        <f t="shared" si="24"/>
        <v>0</v>
      </c>
      <c r="AR105" s="15"/>
      <c r="AS105" s="15"/>
      <c r="AT105" s="15"/>
      <c r="AU105" s="144">
        <f t="shared" si="19"/>
        <v>0</v>
      </c>
      <c r="AV105" s="55"/>
      <c r="AW105" s="55"/>
      <c r="AX105" s="43"/>
      <c r="AY105" s="144">
        <f t="shared" si="25"/>
        <v>0</v>
      </c>
      <c r="AZ105" s="56"/>
      <c r="BA105" s="56"/>
      <c r="BB105" s="56"/>
      <c r="BC105" s="144">
        <f t="shared" si="27"/>
        <v>0</v>
      </c>
      <c r="BD105" s="150" t="e">
        <f t="shared" si="28"/>
        <v>#DIV/0!</v>
      </c>
      <c r="BE105" s="137"/>
      <c r="BF105" s="137"/>
      <c r="BG105" s="137"/>
      <c r="BH105" s="144">
        <f t="shared" si="20"/>
        <v>0</v>
      </c>
      <c r="BI105" s="24">
        <f t="shared" si="26"/>
        <v>0</v>
      </c>
      <c r="BJ105" s="57">
        <f t="shared" si="21"/>
        <v>0</v>
      </c>
      <c r="BK105" s="48" t="e">
        <f t="shared" si="22"/>
        <v>#DIV/0!</v>
      </c>
      <c r="BL105" s="109"/>
      <c r="BM105" s="109"/>
      <c r="BN105" s="15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</row>
    <row r="106" spans="1:79" s="37" customFormat="1">
      <c r="A106" s="15">
        <v>97</v>
      </c>
      <c r="B106" s="122">
        <v>20013009</v>
      </c>
      <c r="C106" s="49" t="s">
        <v>626</v>
      </c>
      <c r="D106" s="17" t="s">
        <v>627</v>
      </c>
      <c r="E106" s="17" t="s">
        <v>628</v>
      </c>
      <c r="F106" s="17" t="s">
        <v>625</v>
      </c>
      <c r="G106" s="17" t="s">
        <v>310</v>
      </c>
      <c r="H106" s="17" t="s">
        <v>507</v>
      </c>
      <c r="I106" s="15">
        <v>107</v>
      </c>
      <c r="J106" s="15" t="s">
        <v>321</v>
      </c>
      <c r="K106" s="15" t="s">
        <v>912</v>
      </c>
      <c r="L106" s="50"/>
      <c r="M106" s="51"/>
      <c r="N106" s="50"/>
      <c r="O106" s="51"/>
      <c r="P106" s="50"/>
      <c r="Q106" s="51"/>
      <c r="R106" s="50"/>
      <c r="S106" s="52"/>
      <c r="T106" s="50"/>
      <c r="U106" s="52"/>
      <c r="V106" s="50"/>
      <c r="W106" s="52"/>
      <c r="X106" s="50"/>
      <c r="Y106" s="52"/>
      <c r="Z106" s="50"/>
      <c r="AA106" s="52"/>
      <c r="AB106" s="50"/>
      <c r="AC106" s="52"/>
      <c r="AD106" s="53"/>
      <c r="AE106" s="54"/>
      <c r="AF106" s="53"/>
      <c r="AG106" s="54"/>
      <c r="AH106" s="53"/>
      <c r="AI106" s="54"/>
      <c r="AJ106" s="53"/>
      <c r="AK106" s="54"/>
      <c r="AL106" s="53"/>
      <c r="AM106" s="54"/>
      <c r="AN106" s="53"/>
      <c r="AO106" s="54"/>
      <c r="AP106" s="147">
        <f t="shared" si="23"/>
        <v>0</v>
      </c>
      <c r="AQ106" s="147">
        <f t="shared" si="24"/>
        <v>0</v>
      </c>
      <c r="AR106" s="15"/>
      <c r="AS106" s="15"/>
      <c r="AT106" s="15"/>
      <c r="AU106" s="144">
        <f t="shared" si="19"/>
        <v>0</v>
      </c>
      <c r="AV106" s="55"/>
      <c r="AW106" s="55"/>
      <c r="AX106" s="43"/>
      <c r="AY106" s="144">
        <f t="shared" si="25"/>
        <v>0</v>
      </c>
      <c r="AZ106" s="56"/>
      <c r="BA106" s="56"/>
      <c r="BB106" s="56"/>
      <c r="BC106" s="144">
        <f t="shared" si="27"/>
        <v>0</v>
      </c>
      <c r="BD106" s="150" t="e">
        <f t="shared" si="28"/>
        <v>#DIV/0!</v>
      </c>
      <c r="BE106" s="137"/>
      <c r="BF106" s="137"/>
      <c r="BG106" s="137"/>
      <c r="BH106" s="144">
        <f t="shared" si="20"/>
        <v>0</v>
      </c>
      <c r="BI106" s="24">
        <f t="shared" si="26"/>
        <v>0</v>
      </c>
      <c r="BJ106" s="57">
        <f t="shared" si="21"/>
        <v>0</v>
      </c>
      <c r="BK106" s="48" t="e">
        <f t="shared" si="22"/>
        <v>#DIV/0!</v>
      </c>
      <c r="BL106" s="109"/>
      <c r="BM106" s="109"/>
      <c r="BN106" s="15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</row>
    <row r="107" spans="1:79" s="37" customFormat="1">
      <c r="A107" s="15">
        <v>98</v>
      </c>
      <c r="B107" s="122">
        <v>21012002</v>
      </c>
      <c r="C107" s="49" t="s">
        <v>629</v>
      </c>
      <c r="D107" s="17" t="s">
        <v>630</v>
      </c>
      <c r="E107" s="17" t="s">
        <v>631</v>
      </c>
      <c r="F107" s="17" t="s">
        <v>632</v>
      </c>
      <c r="G107" s="17" t="s">
        <v>310</v>
      </c>
      <c r="H107" s="17" t="s">
        <v>507</v>
      </c>
      <c r="I107" s="15">
        <v>187</v>
      </c>
      <c r="J107" s="15" t="s">
        <v>321</v>
      </c>
      <c r="K107" s="15" t="s">
        <v>912</v>
      </c>
      <c r="L107" s="50"/>
      <c r="M107" s="51"/>
      <c r="N107" s="50"/>
      <c r="O107" s="51"/>
      <c r="P107" s="50"/>
      <c r="Q107" s="51"/>
      <c r="R107" s="50"/>
      <c r="S107" s="52"/>
      <c r="T107" s="50"/>
      <c r="U107" s="52"/>
      <c r="V107" s="50"/>
      <c r="W107" s="52"/>
      <c r="X107" s="50"/>
      <c r="Y107" s="52"/>
      <c r="Z107" s="50"/>
      <c r="AA107" s="52"/>
      <c r="AB107" s="50"/>
      <c r="AC107" s="52"/>
      <c r="AD107" s="53"/>
      <c r="AE107" s="54"/>
      <c r="AF107" s="53"/>
      <c r="AG107" s="54"/>
      <c r="AH107" s="53"/>
      <c r="AI107" s="54"/>
      <c r="AJ107" s="53"/>
      <c r="AK107" s="54"/>
      <c r="AL107" s="53"/>
      <c r="AM107" s="54"/>
      <c r="AN107" s="53"/>
      <c r="AO107" s="54"/>
      <c r="AP107" s="147">
        <f t="shared" si="23"/>
        <v>0</v>
      </c>
      <c r="AQ107" s="147">
        <f t="shared" si="24"/>
        <v>0</v>
      </c>
      <c r="AR107" s="15"/>
      <c r="AS107" s="15"/>
      <c r="AT107" s="15"/>
      <c r="AU107" s="144">
        <f t="shared" si="19"/>
        <v>0</v>
      </c>
      <c r="AV107" s="55"/>
      <c r="AW107" s="55"/>
      <c r="AX107" s="43"/>
      <c r="AY107" s="144">
        <f t="shared" si="25"/>
        <v>0</v>
      </c>
      <c r="AZ107" s="56"/>
      <c r="BA107" s="56"/>
      <c r="BB107" s="56"/>
      <c r="BC107" s="144">
        <f t="shared" si="27"/>
        <v>0</v>
      </c>
      <c r="BD107" s="150" t="e">
        <f t="shared" si="28"/>
        <v>#DIV/0!</v>
      </c>
      <c r="BE107" s="137"/>
      <c r="BF107" s="137"/>
      <c r="BG107" s="137"/>
      <c r="BH107" s="144">
        <f t="shared" si="20"/>
        <v>0</v>
      </c>
      <c r="BI107" s="24">
        <f t="shared" si="26"/>
        <v>0</v>
      </c>
      <c r="BJ107" s="57">
        <f t="shared" si="21"/>
        <v>0</v>
      </c>
      <c r="BK107" s="48" t="e">
        <f t="shared" si="22"/>
        <v>#DIV/0!</v>
      </c>
      <c r="BL107" s="109"/>
      <c r="BM107" s="109"/>
      <c r="BN107" s="15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</row>
    <row r="108" spans="1:79" s="37" customFormat="1">
      <c r="A108" s="15">
        <v>99</v>
      </c>
      <c r="B108" s="122">
        <v>25012007</v>
      </c>
      <c r="C108" s="49" t="s">
        <v>633</v>
      </c>
      <c r="D108" s="17" t="s">
        <v>634</v>
      </c>
      <c r="E108" s="17" t="s">
        <v>635</v>
      </c>
      <c r="F108" s="17" t="s">
        <v>636</v>
      </c>
      <c r="G108" s="17" t="s">
        <v>310</v>
      </c>
      <c r="H108" s="17" t="s">
        <v>507</v>
      </c>
      <c r="I108" s="15">
        <v>135</v>
      </c>
      <c r="J108" s="15" t="s">
        <v>321</v>
      </c>
      <c r="K108" s="15" t="s">
        <v>912</v>
      </c>
      <c r="L108" s="50"/>
      <c r="M108" s="51"/>
      <c r="N108" s="50"/>
      <c r="O108" s="51"/>
      <c r="P108" s="50"/>
      <c r="Q108" s="51"/>
      <c r="R108" s="50"/>
      <c r="S108" s="52"/>
      <c r="T108" s="50"/>
      <c r="U108" s="52"/>
      <c r="V108" s="50"/>
      <c r="W108" s="52"/>
      <c r="X108" s="50"/>
      <c r="Y108" s="52"/>
      <c r="Z108" s="50"/>
      <c r="AA108" s="52"/>
      <c r="AB108" s="50"/>
      <c r="AC108" s="52"/>
      <c r="AD108" s="53"/>
      <c r="AE108" s="54"/>
      <c r="AF108" s="53"/>
      <c r="AG108" s="54"/>
      <c r="AH108" s="53"/>
      <c r="AI108" s="54"/>
      <c r="AJ108" s="53"/>
      <c r="AK108" s="54"/>
      <c r="AL108" s="53"/>
      <c r="AM108" s="54"/>
      <c r="AN108" s="53"/>
      <c r="AO108" s="54"/>
      <c r="AP108" s="147">
        <f t="shared" si="23"/>
        <v>0</v>
      </c>
      <c r="AQ108" s="147">
        <f t="shared" si="24"/>
        <v>0</v>
      </c>
      <c r="AR108" s="15"/>
      <c r="AS108" s="15"/>
      <c r="AT108" s="15"/>
      <c r="AU108" s="144">
        <f t="shared" si="19"/>
        <v>0</v>
      </c>
      <c r="AV108" s="55"/>
      <c r="AW108" s="55"/>
      <c r="AX108" s="43"/>
      <c r="AY108" s="144">
        <f t="shared" si="25"/>
        <v>0</v>
      </c>
      <c r="AZ108" s="56"/>
      <c r="BA108" s="56"/>
      <c r="BB108" s="56"/>
      <c r="BC108" s="144">
        <f t="shared" si="27"/>
        <v>0</v>
      </c>
      <c r="BD108" s="150" t="e">
        <f t="shared" si="28"/>
        <v>#DIV/0!</v>
      </c>
      <c r="BE108" s="137"/>
      <c r="BF108" s="137"/>
      <c r="BG108" s="137"/>
      <c r="BH108" s="144">
        <f t="shared" si="20"/>
        <v>0</v>
      </c>
      <c r="BI108" s="24">
        <f t="shared" si="26"/>
        <v>0</v>
      </c>
      <c r="BJ108" s="57">
        <f t="shared" si="21"/>
        <v>0</v>
      </c>
      <c r="BK108" s="48" t="e">
        <f t="shared" si="22"/>
        <v>#DIV/0!</v>
      </c>
      <c r="BL108" s="109"/>
      <c r="BM108" s="109"/>
      <c r="BN108" s="15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</row>
    <row r="109" spans="1:79" s="37" customFormat="1">
      <c r="A109" s="15">
        <v>100</v>
      </c>
      <c r="B109" s="122">
        <v>24012019</v>
      </c>
      <c r="C109" s="49" t="s">
        <v>637</v>
      </c>
      <c r="D109" s="17" t="s">
        <v>638</v>
      </c>
      <c r="E109" s="17" t="s">
        <v>639</v>
      </c>
      <c r="F109" s="17" t="s">
        <v>640</v>
      </c>
      <c r="G109" s="17" t="s">
        <v>310</v>
      </c>
      <c r="H109" s="17" t="s">
        <v>507</v>
      </c>
      <c r="I109" s="15">
        <v>76.599999999999994</v>
      </c>
      <c r="J109" s="15" t="s">
        <v>326</v>
      </c>
      <c r="K109" s="15" t="s">
        <v>912</v>
      </c>
      <c r="L109" s="50"/>
      <c r="M109" s="51"/>
      <c r="N109" s="50"/>
      <c r="O109" s="51"/>
      <c r="P109" s="50"/>
      <c r="Q109" s="51"/>
      <c r="R109" s="50"/>
      <c r="S109" s="52"/>
      <c r="T109" s="50"/>
      <c r="U109" s="52"/>
      <c r="V109" s="50"/>
      <c r="W109" s="52"/>
      <c r="X109" s="50"/>
      <c r="Y109" s="52"/>
      <c r="Z109" s="50"/>
      <c r="AA109" s="52"/>
      <c r="AB109" s="50"/>
      <c r="AC109" s="52"/>
      <c r="AD109" s="53"/>
      <c r="AE109" s="54"/>
      <c r="AF109" s="53"/>
      <c r="AG109" s="54"/>
      <c r="AH109" s="53"/>
      <c r="AI109" s="54"/>
      <c r="AJ109" s="53"/>
      <c r="AK109" s="54"/>
      <c r="AL109" s="53"/>
      <c r="AM109" s="54"/>
      <c r="AN109" s="53"/>
      <c r="AO109" s="54"/>
      <c r="AP109" s="147">
        <f t="shared" si="23"/>
        <v>0</v>
      </c>
      <c r="AQ109" s="147">
        <f t="shared" si="24"/>
        <v>0</v>
      </c>
      <c r="AR109" s="15"/>
      <c r="AS109" s="15"/>
      <c r="AT109" s="15"/>
      <c r="AU109" s="144">
        <f t="shared" si="19"/>
        <v>0</v>
      </c>
      <c r="AV109" s="55"/>
      <c r="AW109" s="55"/>
      <c r="AX109" s="43"/>
      <c r="AY109" s="144">
        <f t="shared" si="25"/>
        <v>0</v>
      </c>
      <c r="AZ109" s="56"/>
      <c r="BA109" s="56"/>
      <c r="BB109" s="56"/>
      <c r="BC109" s="144">
        <f t="shared" si="27"/>
        <v>0</v>
      </c>
      <c r="BD109" s="150" t="e">
        <f t="shared" si="28"/>
        <v>#DIV/0!</v>
      </c>
      <c r="BE109" s="137"/>
      <c r="BF109" s="137"/>
      <c r="BG109" s="137"/>
      <c r="BH109" s="144">
        <f t="shared" si="20"/>
        <v>0</v>
      </c>
      <c r="BI109" s="24">
        <f t="shared" si="26"/>
        <v>0</v>
      </c>
      <c r="BJ109" s="57">
        <f t="shared" si="21"/>
        <v>0</v>
      </c>
      <c r="BK109" s="48" t="e">
        <f t="shared" si="22"/>
        <v>#DIV/0!</v>
      </c>
      <c r="BL109" s="109"/>
      <c r="BM109" s="109"/>
      <c r="BN109" s="15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</row>
    <row r="110" spans="1:79" s="37" customFormat="1">
      <c r="A110" s="15">
        <v>101</v>
      </c>
      <c r="B110" s="122" t="s">
        <v>641</v>
      </c>
      <c r="C110" s="49" t="s">
        <v>642</v>
      </c>
      <c r="D110" s="17" t="s">
        <v>308</v>
      </c>
      <c r="E110" s="17" t="s">
        <v>308</v>
      </c>
      <c r="F110" s="17" t="s">
        <v>506</v>
      </c>
      <c r="G110" s="17" t="s">
        <v>310</v>
      </c>
      <c r="H110" s="17" t="s">
        <v>643</v>
      </c>
      <c r="I110" s="15">
        <v>11.2</v>
      </c>
      <c r="J110" s="15" t="s">
        <v>312</v>
      </c>
      <c r="K110" s="15" t="s">
        <v>912</v>
      </c>
      <c r="L110" s="50"/>
      <c r="M110" s="51"/>
      <c r="N110" s="50"/>
      <c r="O110" s="51"/>
      <c r="P110" s="50"/>
      <c r="Q110" s="51"/>
      <c r="R110" s="50"/>
      <c r="S110" s="52"/>
      <c r="T110" s="50"/>
      <c r="U110" s="52"/>
      <c r="V110" s="50"/>
      <c r="W110" s="52"/>
      <c r="X110" s="50"/>
      <c r="Y110" s="52"/>
      <c r="Z110" s="50"/>
      <c r="AA110" s="52"/>
      <c r="AB110" s="50"/>
      <c r="AC110" s="52"/>
      <c r="AD110" s="53"/>
      <c r="AE110" s="54"/>
      <c r="AF110" s="53"/>
      <c r="AG110" s="54"/>
      <c r="AH110" s="53"/>
      <c r="AI110" s="54"/>
      <c r="AJ110" s="53"/>
      <c r="AK110" s="54"/>
      <c r="AL110" s="53"/>
      <c r="AM110" s="54"/>
      <c r="AN110" s="53"/>
      <c r="AO110" s="54"/>
      <c r="AP110" s="147">
        <f t="shared" si="23"/>
        <v>0</v>
      </c>
      <c r="AQ110" s="147">
        <f t="shared" si="24"/>
        <v>0</v>
      </c>
      <c r="AR110" s="15"/>
      <c r="AS110" s="15"/>
      <c r="AT110" s="15"/>
      <c r="AU110" s="144">
        <f t="shared" si="19"/>
        <v>0</v>
      </c>
      <c r="AV110" s="55"/>
      <c r="AW110" s="55"/>
      <c r="AX110" s="43"/>
      <c r="AY110" s="144">
        <f t="shared" si="25"/>
        <v>0</v>
      </c>
      <c r="AZ110" s="56"/>
      <c r="BA110" s="56"/>
      <c r="BB110" s="56"/>
      <c r="BC110" s="144">
        <f t="shared" si="27"/>
        <v>0</v>
      </c>
      <c r="BD110" s="150" t="e">
        <f t="shared" si="28"/>
        <v>#DIV/0!</v>
      </c>
      <c r="BE110" s="137"/>
      <c r="BF110" s="137"/>
      <c r="BG110" s="137"/>
      <c r="BH110" s="144">
        <f t="shared" si="20"/>
        <v>0</v>
      </c>
      <c r="BI110" s="24">
        <f t="shared" si="26"/>
        <v>0</v>
      </c>
      <c r="BJ110" s="57">
        <f t="shared" si="21"/>
        <v>0</v>
      </c>
      <c r="BK110" s="48" t="e">
        <f t="shared" si="22"/>
        <v>#DIV/0!</v>
      </c>
      <c r="BL110" s="109"/>
      <c r="BM110" s="109"/>
      <c r="BN110" s="15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</row>
    <row r="111" spans="1:79" s="37" customFormat="1">
      <c r="A111" s="15">
        <v>102</v>
      </c>
      <c r="B111" s="122" t="s">
        <v>644</v>
      </c>
      <c r="C111" s="49" t="s">
        <v>645</v>
      </c>
      <c r="D111" s="17" t="s">
        <v>646</v>
      </c>
      <c r="E111" s="17" t="s">
        <v>647</v>
      </c>
      <c r="F111" s="17" t="s">
        <v>325</v>
      </c>
      <c r="G111" s="17" t="s">
        <v>310</v>
      </c>
      <c r="H111" s="17" t="s">
        <v>643</v>
      </c>
      <c r="I111" s="15">
        <v>36.299999999999997</v>
      </c>
      <c r="J111" s="15" t="s">
        <v>316</v>
      </c>
      <c r="K111" s="15" t="s">
        <v>912</v>
      </c>
      <c r="L111" s="50"/>
      <c r="M111" s="51"/>
      <c r="N111" s="50"/>
      <c r="O111" s="51"/>
      <c r="P111" s="50"/>
      <c r="Q111" s="51"/>
      <c r="R111" s="50"/>
      <c r="S111" s="52"/>
      <c r="T111" s="50"/>
      <c r="U111" s="52"/>
      <c r="V111" s="50"/>
      <c r="W111" s="52"/>
      <c r="X111" s="50"/>
      <c r="Y111" s="52"/>
      <c r="Z111" s="50"/>
      <c r="AA111" s="52"/>
      <c r="AB111" s="50"/>
      <c r="AC111" s="52"/>
      <c r="AD111" s="53"/>
      <c r="AE111" s="54"/>
      <c r="AF111" s="53"/>
      <c r="AG111" s="54"/>
      <c r="AH111" s="53"/>
      <c r="AI111" s="54"/>
      <c r="AJ111" s="53"/>
      <c r="AK111" s="54"/>
      <c r="AL111" s="53"/>
      <c r="AM111" s="54"/>
      <c r="AN111" s="53"/>
      <c r="AO111" s="54"/>
      <c r="AP111" s="147">
        <f t="shared" si="23"/>
        <v>0</v>
      </c>
      <c r="AQ111" s="147">
        <f t="shared" si="24"/>
        <v>0</v>
      </c>
      <c r="AR111" s="15"/>
      <c r="AS111" s="15"/>
      <c r="AT111" s="15"/>
      <c r="AU111" s="144">
        <f t="shared" si="19"/>
        <v>0</v>
      </c>
      <c r="AV111" s="55"/>
      <c r="AW111" s="55"/>
      <c r="AX111" s="43"/>
      <c r="AY111" s="144">
        <f t="shared" si="25"/>
        <v>0</v>
      </c>
      <c r="AZ111" s="56"/>
      <c r="BA111" s="56"/>
      <c r="BB111" s="56"/>
      <c r="BC111" s="144">
        <f t="shared" si="27"/>
        <v>0</v>
      </c>
      <c r="BD111" s="150" t="e">
        <f t="shared" si="28"/>
        <v>#DIV/0!</v>
      </c>
      <c r="BE111" s="137"/>
      <c r="BF111" s="137"/>
      <c r="BG111" s="137"/>
      <c r="BH111" s="144">
        <f t="shared" si="20"/>
        <v>0</v>
      </c>
      <c r="BI111" s="24">
        <f t="shared" si="26"/>
        <v>0</v>
      </c>
      <c r="BJ111" s="57">
        <f t="shared" si="21"/>
        <v>0</v>
      </c>
      <c r="BK111" s="48" t="e">
        <f t="shared" si="22"/>
        <v>#DIV/0!</v>
      </c>
      <c r="BL111" s="109"/>
      <c r="BM111" s="109"/>
      <c r="BN111" s="15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</row>
    <row r="112" spans="1:79" s="37" customFormat="1">
      <c r="A112" s="15">
        <v>103</v>
      </c>
      <c r="B112" s="122" t="s">
        <v>648</v>
      </c>
      <c r="C112" s="49" t="s">
        <v>649</v>
      </c>
      <c r="D112" s="17" t="s">
        <v>650</v>
      </c>
      <c r="E112" s="17" t="s">
        <v>513</v>
      </c>
      <c r="F112" s="17" t="s">
        <v>315</v>
      </c>
      <c r="G112" s="17" t="s">
        <v>310</v>
      </c>
      <c r="H112" s="17" t="s">
        <v>643</v>
      </c>
      <c r="I112" s="15">
        <v>32.1</v>
      </c>
      <c r="J112" s="15" t="s">
        <v>316</v>
      </c>
      <c r="K112" s="15" t="s">
        <v>912</v>
      </c>
      <c r="L112" s="50"/>
      <c r="M112" s="51"/>
      <c r="N112" s="50"/>
      <c r="O112" s="51"/>
      <c r="P112" s="50"/>
      <c r="Q112" s="51"/>
      <c r="R112" s="50"/>
      <c r="S112" s="52"/>
      <c r="T112" s="50"/>
      <c r="U112" s="52"/>
      <c r="V112" s="50"/>
      <c r="W112" s="52"/>
      <c r="X112" s="50"/>
      <c r="Y112" s="52"/>
      <c r="Z112" s="50"/>
      <c r="AA112" s="52"/>
      <c r="AB112" s="50"/>
      <c r="AC112" s="52"/>
      <c r="AD112" s="53"/>
      <c r="AE112" s="54"/>
      <c r="AF112" s="53"/>
      <c r="AG112" s="54"/>
      <c r="AH112" s="53"/>
      <c r="AI112" s="54"/>
      <c r="AJ112" s="53"/>
      <c r="AK112" s="54"/>
      <c r="AL112" s="53"/>
      <c r="AM112" s="54"/>
      <c r="AN112" s="53"/>
      <c r="AO112" s="54"/>
      <c r="AP112" s="147">
        <f t="shared" si="23"/>
        <v>0</v>
      </c>
      <c r="AQ112" s="147">
        <f t="shared" si="24"/>
        <v>0</v>
      </c>
      <c r="AR112" s="15"/>
      <c r="AS112" s="15"/>
      <c r="AT112" s="15"/>
      <c r="AU112" s="144">
        <f t="shared" si="19"/>
        <v>0</v>
      </c>
      <c r="AV112" s="55"/>
      <c r="AW112" s="55"/>
      <c r="AX112" s="43"/>
      <c r="AY112" s="144">
        <f t="shared" si="25"/>
        <v>0</v>
      </c>
      <c r="AZ112" s="56"/>
      <c r="BA112" s="56"/>
      <c r="BB112" s="56"/>
      <c r="BC112" s="144">
        <f t="shared" si="27"/>
        <v>0</v>
      </c>
      <c r="BD112" s="150" t="e">
        <f t="shared" si="28"/>
        <v>#DIV/0!</v>
      </c>
      <c r="BE112" s="137"/>
      <c r="BF112" s="137"/>
      <c r="BG112" s="137"/>
      <c r="BH112" s="144">
        <f t="shared" si="20"/>
        <v>0</v>
      </c>
      <c r="BI112" s="24">
        <f t="shared" si="26"/>
        <v>0</v>
      </c>
      <c r="BJ112" s="57">
        <f t="shared" si="21"/>
        <v>0</v>
      </c>
      <c r="BK112" s="48" t="e">
        <f t="shared" si="22"/>
        <v>#DIV/0!</v>
      </c>
      <c r="BL112" s="109"/>
      <c r="BM112" s="109"/>
      <c r="BN112" s="15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</row>
    <row r="113" spans="1:79" s="37" customFormat="1">
      <c r="A113" s="15">
        <v>104</v>
      </c>
      <c r="B113" s="122" t="s">
        <v>651</v>
      </c>
      <c r="C113" s="49" t="s">
        <v>652</v>
      </c>
      <c r="D113" s="17" t="s">
        <v>653</v>
      </c>
      <c r="E113" s="17" t="s">
        <v>654</v>
      </c>
      <c r="F113" s="17" t="s">
        <v>655</v>
      </c>
      <c r="G113" s="17" t="s">
        <v>310</v>
      </c>
      <c r="H113" s="17" t="s">
        <v>643</v>
      </c>
      <c r="I113" s="15">
        <v>41</v>
      </c>
      <c r="J113" s="15" t="s">
        <v>321</v>
      </c>
      <c r="K113" s="15" t="s">
        <v>912</v>
      </c>
      <c r="L113" s="50"/>
      <c r="M113" s="51"/>
      <c r="N113" s="50"/>
      <c r="O113" s="51"/>
      <c r="P113" s="50"/>
      <c r="Q113" s="51"/>
      <c r="R113" s="50"/>
      <c r="S113" s="52"/>
      <c r="T113" s="50"/>
      <c r="U113" s="52"/>
      <c r="V113" s="50"/>
      <c r="W113" s="52"/>
      <c r="X113" s="50"/>
      <c r="Y113" s="52"/>
      <c r="Z113" s="50"/>
      <c r="AA113" s="52"/>
      <c r="AB113" s="50"/>
      <c r="AC113" s="52"/>
      <c r="AD113" s="53"/>
      <c r="AE113" s="54"/>
      <c r="AF113" s="53"/>
      <c r="AG113" s="54"/>
      <c r="AH113" s="53"/>
      <c r="AI113" s="54"/>
      <c r="AJ113" s="53"/>
      <c r="AK113" s="54"/>
      <c r="AL113" s="53"/>
      <c r="AM113" s="54"/>
      <c r="AN113" s="53"/>
      <c r="AO113" s="54"/>
      <c r="AP113" s="147">
        <f t="shared" si="23"/>
        <v>0</v>
      </c>
      <c r="AQ113" s="147">
        <f t="shared" si="24"/>
        <v>0</v>
      </c>
      <c r="AR113" s="15"/>
      <c r="AS113" s="15"/>
      <c r="AT113" s="15"/>
      <c r="AU113" s="144">
        <f t="shared" si="19"/>
        <v>0</v>
      </c>
      <c r="AV113" s="55"/>
      <c r="AW113" s="55"/>
      <c r="AX113" s="43"/>
      <c r="AY113" s="144">
        <f t="shared" si="25"/>
        <v>0</v>
      </c>
      <c r="AZ113" s="56"/>
      <c r="BA113" s="56"/>
      <c r="BB113" s="56"/>
      <c r="BC113" s="144">
        <f t="shared" si="27"/>
        <v>0</v>
      </c>
      <c r="BD113" s="150" t="e">
        <f t="shared" si="28"/>
        <v>#DIV/0!</v>
      </c>
      <c r="BE113" s="137"/>
      <c r="BF113" s="137"/>
      <c r="BG113" s="137"/>
      <c r="BH113" s="144">
        <f t="shared" si="20"/>
        <v>0</v>
      </c>
      <c r="BI113" s="24">
        <f t="shared" si="26"/>
        <v>0</v>
      </c>
      <c r="BJ113" s="57">
        <f t="shared" si="21"/>
        <v>0</v>
      </c>
      <c r="BK113" s="48" t="e">
        <f t="shared" si="22"/>
        <v>#DIV/0!</v>
      </c>
      <c r="BL113" s="109"/>
      <c r="BM113" s="109"/>
      <c r="BN113" s="15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</row>
    <row r="114" spans="1:79" s="37" customFormat="1">
      <c r="A114" s="15">
        <v>105</v>
      </c>
      <c r="B114" s="122" t="s">
        <v>656</v>
      </c>
      <c r="C114" s="49" t="s">
        <v>657</v>
      </c>
      <c r="D114" s="17" t="s">
        <v>658</v>
      </c>
      <c r="E114" s="17" t="s">
        <v>659</v>
      </c>
      <c r="F114" s="17" t="s">
        <v>660</v>
      </c>
      <c r="G114" s="17" t="s">
        <v>310</v>
      </c>
      <c r="H114" s="17" t="s">
        <v>643</v>
      </c>
      <c r="I114" s="15">
        <v>34.799999999999997</v>
      </c>
      <c r="J114" s="15" t="s">
        <v>321</v>
      </c>
      <c r="K114" s="15" t="s">
        <v>912</v>
      </c>
      <c r="L114" s="50"/>
      <c r="M114" s="51"/>
      <c r="N114" s="50"/>
      <c r="O114" s="51"/>
      <c r="P114" s="50"/>
      <c r="Q114" s="51"/>
      <c r="R114" s="50"/>
      <c r="S114" s="52"/>
      <c r="T114" s="50"/>
      <c r="U114" s="52"/>
      <c r="V114" s="50"/>
      <c r="W114" s="52"/>
      <c r="X114" s="50"/>
      <c r="Y114" s="52"/>
      <c r="Z114" s="50"/>
      <c r="AA114" s="52"/>
      <c r="AB114" s="50"/>
      <c r="AC114" s="52"/>
      <c r="AD114" s="53"/>
      <c r="AE114" s="54"/>
      <c r="AF114" s="53"/>
      <c r="AG114" s="54"/>
      <c r="AH114" s="53"/>
      <c r="AI114" s="54"/>
      <c r="AJ114" s="53"/>
      <c r="AK114" s="54"/>
      <c r="AL114" s="53"/>
      <c r="AM114" s="54"/>
      <c r="AN114" s="53"/>
      <c r="AO114" s="54"/>
      <c r="AP114" s="147">
        <f t="shared" si="23"/>
        <v>0</v>
      </c>
      <c r="AQ114" s="147">
        <f t="shared" si="24"/>
        <v>0</v>
      </c>
      <c r="AR114" s="15"/>
      <c r="AS114" s="15"/>
      <c r="AT114" s="15"/>
      <c r="AU114" s="144">
        <f t="shared" si="19"/>
        <v>0</v>
      </c>
      <c r="AV114" s="55"/>
      <c r="AW114" s="55"/>
      <c r="AX114" s="43"/>
      <c r="AY114" s="144">
        <f t="shared" si="25"/>
        <v>0</v>
      </c>
      <c r="AZ114" s="56"/>
      <c r="BA114" s="56"/>
      <c r="BB114" s="56"/>
      <c r="BC114" s="144">
        <f t="shared" si="27"/>
        <v>0</v>
      </c>
      <c r="BD114" s="150" t="e">
        <f t="shared" si="28"/>
        <v>#DIV/0!</v>
      </c>
      <c r="BE114" s="137"/>
      <c r="BF114" s="137"/>
      <c r="BG114" s="137"/>
      <c r="BH114" s="144">
        <f t="shared" si="20"/>
        <v>0</v>
      </c>
      <c r="BI114" s="24">
        <f t="shared" si="26"/>
        <v>0</v>
      </c>
      <c r="BJ114" s="57">
        <f t="shared" si="21"/>
        <v>0</v>
      </c>
      <c r="BK114" s="48" t="e">
        <f t="shared" si="22"/>
        <v>#DIV/0!</v>
      </c>
      <c r="BL114" s="109"/>
      <c r="BM114" s="109"/>
      <c r="BN114" s="15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</row>
    <row r="115" spans="1:79" s="37" customFormat="1">
      <c r="A115" s="15">
        <v>106</v>
      </c>
      <c r="B115" s="122" t="s">
        <v>661</v>
      </c>
      <c r="C115" s="49" t="s">
        <v>662</v>
      </c>
      <c r="D115" s="17" t="s">
        <v>663</v>
      </c>
      <c r="E115" s="17" t="s">
        <v>664</v>
      </c>
      <c r="F115" s="17" t="s">
        <v>665</v>
      </c>
      <c r="G115" s="17" t="s">
        <v>310</v>
      </c>
      <c r="H115" s="17" t="s">
        <v>643</v>
      </c>
      <c r="I115" s="15">
        <v>52.4</v>
      </c>
      <c r="J115" s="15" t="s">
        <v>316</v>
      </c>
      <c r="K115" s="15" t="s">
        <v>912</v>
      </c>
      <c r="L115" s="50"/>
      <c r="M115" s="51"/>
      <c r="N115" s="50"/>
      <c r="O115" s="51"/>
      <c r="P115" s="50"/>
      <c r="Q115" s="51"/>
      <c r="R115" s="50"/>
      <c r="S115" s="52"/>
      <c r="T115" s="50"/>
      <c r="U115" s="52"/>
      <c r="V115" s="50"/>
      <c r="W115" s="52"/>
      <c r="X115" s="50"/>
      <c r="Y115" s="52"/>
      <c r="Z115" s="50"/>
      <c r="AA115" s="52"/>
      <c r="AB115" s="50"/>
      <c r="AC115" s="52"/>
      <c r="AD115" s="53"/>
      <c r="AE115" s="54"/>
      <c r="AF115" s="53"/>
      <c r="AG115" s="54"/>
      <c r="AH115" s="53"/>
      <c r="AI115" s="54"/>
      <c r="AJ115" s="53"/>
      <c r="AK115" s="54"/>
      <c r="AL115" s="53"/>
      <c r="AM115" s="54"/>
      <c r="AN115" s="53"/>
      <c r="AO115" s="54"/>
      <c r="AP115" s="147">
        <f t="shared" si="23"/>
        <v>0</v>
      </c>
      <c r="AQ115" s="147">
        <f t="shared" si="24"/>
        <v>0</v>
      </c>
      <c r="AR115" s="15"/>
      <c r="AS115" s="15"/>
      <c r="AT115" s="15"/>
      <c r="AU115" s="144">
        <f t="shared" si="19"/>
        <v>0</v>
      </c>
      <c r="AV115" s="55"/>
      <c r="AW115" s="55"/>
      <c r="AX115" s="43"/>
      <c r="AY115" s="144">
        <f t="shared" si="25"/>
        <v>0</v>
      </c>
      <c r="AZ115" s="56"/>
      <c r="BA115" s="56"/>
      <c r="BB115" s="56"/>
      <c r="BC115" s="144">
        <f t="shared" si="27"/>
        <v>0</v>
      </c>
      <c r="BD115" s="150" t="e">
        <f t="shared" si="28"/>
        <v>#DIV/0!</v>
      </c>
      <c r="BE115" s="137"/>
      <c r="BF115" s="137"/>
      <c r="BG115" s="137"/>
      <c r="BH115" s="144">
        <f t="shared" si="20"/>
        <v>0</v>
      </c>
      <c r="BI115" s="24">
        <f t="shared" si="26"/>
        <v>0</v>
      </c>
      <c r="BJ115" s="57">
        <f t="shared" si="21"/>
        <v>0</v>
      </c>
      <c r="BK115" s="48" t="e">
        <f t="shared" si="22"/>
        <v>#DIV/0!</v>
      </c>
      <c r="BL115" s="109"/>
      <c r="BM115" s="109"/>
      <c r="BN115" s="15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</row>
    <row r="116" spans="1:79" s="37" customFormat="1">
      <c r="A116" s="15">
        <v>107</v>
      </c>
      <c r="B116" s="122" t="s">
        <v>666</v>
      </c>
      <c r="C116" s="49" t="s">
        <v>667</v>
      </c>
      <c r="D116" s="17" t="s">
        <v>518</v>
      </c>
      <c r="E116" s="17" t="s">
        <v>519</v>
      </c>
      <c r="F116" s="17" t="s">
        <v>341</v>
      </c>
      <c r="G116" s="17" t="s">
        <v>310</v>
      </c>
      <c r="H116" s="17" t="s">
        <v>643</v>
      </c>
      <c r="I116" s="15">
        <v>1083</v>
      </c>
      <c r="J116" s="15" t="s">
        <v>326</v>
      </c>
      <c r="K116" s="15" t="s">
        <v>913</v>
      </c>
      <c r="L116" s="50"/>
      <c r="M116" s="51"/>
      <c r="N116" s="50"/>
      <c r="O116" s="51"/>
      <c r="P116" s="50"/>
      <c r="Q116" s="51"/>
      <c r="R116" s="50"/>
      <c r="S116" s="52"/>
      <c r="T116" s="50"/>
      <c r="U116" s="52"/>
      <c r="V116" s="50"/>
      <c r="W116" s="52"/>
      <c r="X116" s="50"/>
      <c r="Y116" s="52"/>
      <c r="Z116" s="50"/>
      <c r="AA116" s="52"/>
      <c r="AB116" s="50"/>
      <c r="AC116" s="52"/>
      <c r="AD116" s="53"/>
      <c r="AE116" s="54"/>
      <c r="AF116" s="53"/>
      <c r="AG116" s="54"/>
      <c r="AH116" s="53"/>
      <c r="AI116" s="54"/>
      <c r="AJ116" s="53"/>
      <c r="AK116" s="54"/>
      <c r="AL116" s="53"/>
      <c r="AM116" s="54"/>
      <c r="AN116" s="53"/>
      <c r="AO116" s="54"/>
      <c r="AP116" s="147">
        <f t="shared" si="23"/>
        <v>0</v>
      </c>
      <c r="AQ116" s="147">
        <f t="shared" si="24"/>
        <v>0</v>
      </c>
      <c r="AR116" s="15"/>
      <c r="AS116" s="15"/>
      <c r="AT116" s="15"/>
      <c r="AU116" s="144">
        <f t="shared" si="19"/>
        <v>0</v>
      </c>
      <c r="AV116" s="55"/>
      <c r="AW116" s="55"/>
      <c r="AX116" s="43"/>
      <c r="AY116" s="144">
        <f t="shared" si="25"/>
        <v>0</v>
      </c>
      <c r="AZ116" s="56"/>
      <c r="BA116" s="56"/>
      <c r="BB116" s="56"/>
      <c r="BC116" s="144">
        <f t="shared" si="27"/>
        <v>0</v>
      </c>
      <c r="BD116" s="150" t="e">
        <f t="shared" si="28"/>
        <v>#DIV/0!</v>
      </c>
      <c r="BE116" s="137"/>
      <c r="BF116" s="137"/>
      <c r="BG116" s="137"/>
      <c r="BH116" s="144">
        <f t="shared" si="20"/>
        <v>0</v>
      </c>
      <c r="BI116" s="24">
        <f t="shared" si="26"/>
        <v>0</v>
      </c>
      <c r="BJ116" s="57">
        <f t="shared" si="21"/>
        <v>0</v>
      </c>
      <c r="BK116" s="48" t="e">
        <f t="shared" si="22"/>
        <v>#DIV/0!</v>
      </c>
      <c r="BL116" s="109"/>
      <c r="BM116" s="109"/>
      <c r="BN116" s="15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</row>
    <row r="117" spans="1:79" s="37" customFormat="1">
      <c r="A117" s="15">
        <v>108</v>
      </c>
      <c r="B117" s="122" t="s">
        <v>668</v>
      </c>
      <c r="C117" s="49" t="s">
        <v>669</v>
      </c>
      <c r="D117" s="17" t="s">
        <v>670</v>
      </c>
      <c r="E117" s="17" t="s">
        <v>671</v>
      </c>
      <c r="F117" s="17" t="s">
        <v>330</v>
      </c>
      <c r="G117" s="17" t="s">
        <v>310</v>
      </c>
      <c r="H117" s="17" t="s">
        <v>643</v>
      </c>
      <c r="I117" s="15">
        <v>1140</v>
      </c>
      <c r="J117" s="15" t="s">
        <v>316</v>
      </c>
      <c r="K117" s="15" t="s">
        <v>913</v>
      </c>
      <c r="L117" s="50"/>
      <c r="M117" s="51"/>
      <c r="N117" s="50"/>
      <c r="O117" s="51"/>
      <c r="P117" s="50"/>
      <c r="Q117" s="51"/>
      <c r="R117" s="50"/>
      <c r="S117" s="52"/>
      <c r="T117" s="50"/>
      <c r="U117" s="52"/>
      <c r="V117" s="50"/>
      <c r="W117" s="52"/>
      <c r="X117" s="50"/>
      <c r="Y117" s="52"/>
      <c r="Z117" s="50"/>
      <c r="AA117" s="52"/>
      <c r="AB117" s="50"/>
      <c r="AC117" s="52"/>
      <c r="AD117" s="53"/>
      <c r="AE117" s="54"/>
      <c r="AF117" s="53"/>
      <c r="AG117" s="54"/>
      <c r="AH117" s="53"/>
      <c r="AI117" s="54"/>
      <c r="AJ117" s="53"/>
      <c r="AK117" s="54"/>
      <c r="AL117" s="53"/>
      <c r="AM117" s="54"/>
      <c r="AN117" s="53"/>
      <c r="AO117" s="54"/>
      <c r="AP117" s="147">
        <f t="shared" si="23"/>
        <v>0</v>
      </c>
      <c r="AQ117" s="147">
        <f t="shared" si="24"/>
        <v>0</v>
      </c>
      <c r="AR117" s="15"/>
      <c r="AS117" s="15"/>
      <c r="AT117" s="15"/>
      <c r="AU117" s="144">
        <f t="shared" si="19"/>
        <v>0</v>
      </c>
      <c r="AV117" s="55"/>
      <c r="AW117" s="55"/>
      <c r="AX117" s="43"/>
      <c r="AY117" s="144">
        <f t="shared" si="25"/>
        <v>0</v>
      </c>
      <c r="AZ117" s="56"/>
      <c r="BA117" s="56"/>
      <c r="BB117" s="56"/>
      <c r="BC117" s="144">
        <f t="shared" si="27"/>
        <v>0</v>
      </c>
      <c r="BD117" s="150" t="e">
        <f t="shared" si="28"/>
        <v>#DIV/0!</v>
      </c>
      <c r="BE117" s="137"/>
      <c r="BF117" s="137"/>
      <c r="BG117" s="137"/>
      <c r="BH117" s="144">
        <f t="shared" si="20"/>
        <v>0</v>
      </c>
      <c r="BI117" s="24">
        <f t="shared" si="26"/>
        <v>0</v>
      </c>
      <c r="BJ117" s="57">
        <f t="shared" si="21"/>
        <v>0</v>
      </c>
      <c r="BK117" s="48" t="e">
        <f t="shared" si="22"/>
        <v>#DIV/0!</v>
      </c>
      <c r="BL117" s="109"/>
      <c r="BM117" s="109"/>
      <c r="BN117" s="15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</row>
    <row r="118" spans="1:79" s="37" customFormat="1">
      <c r="A118" s="15">
        <v>109</v>
      </c>
      <c r="B118" s="122" t="s">
        <v>672</v>
      </c>
      <c r="C118" s="49" t="s">
        <v>673</v>
      </c>
      <c r="D118" s="17" t="s">
        <v>335</v>
      </c>
      <c r="E118" s="17" t="s">
        <v>336</v>
      </c>
      <c r="F118" s="17" t="s">
        <v>337</v>
      </c>
      <c r="G118" s="17" t="s">
        <v>310</v>
      </c>
      <c r="H118" s="17" t="s">
        <v>643</v>
      </c>
      <c r="I118" s="15">
        <v>1048</v>
      </c>
      <c r="J118" s="15" t="s">
        <v>326</v>
      </c>
      <c r="K118" s="15" t="s">
        <v>913</v>
      </c>
      <c r="L118" s="50"/>
      <c r="M118" s="51"/>
      <c r="N118" s="50"/>
      <c r="O118" s="51"/>
      <c r="P118" s="50"/>
      <c r="Q118" s="51"/>
      <c r="R118" s="50"/>
      <c r="S118" s="52"/>
      <c r="T118" s="50"/>
      <c r="U118" s="52"/>
      <c r="V118" s="50"/>
      <c r="W118" s="52"/>
      <c r="X118" s="50"/>
      <c r="Y118" s="52"/>
      <c r="Z118" s="50"/>
      <c r="AA118" s="52"/>
      <c r="AB118" s="50"/>
      <c r="AC118" s="52"/>
      <c r="AD118" s="53"/>
      <c r="AE118" s="54"/>
      <c r="AF118" s="53"/>
      <c r="AG118" s="54"/>
      <c r="AH118" s="53"/>
      <c r="AI118" s="54"/>
      <c r="AJ118" s="53"/>
      <c r="AK118" s="54"/>
      <c r="AL118" s="53"/>
      <c r="AM118" s="54"/>
      <c r="AN118" s="53"/>
      <c r="AO118" s="54"/>
      <c r="AP118" s="147">
        <f t="shared" si="23"/>
        <v>0</v>
      </c>
      <c r="AQ118" s="147">
        <f t="shared" si="24"/>
        <v>0</v>
      </c>
      <c r="AR118" s="15"/>
      <c r="AS118" s="15"/>
      <c r="AT118" s="15"/>
      <c r="AU118" s="144">
        <f t="shared" si="19"/>
        <v>0</v>
      </c>
      <c r="AV118" s="55"/>
      <c r="AW118" s="55"/>
      <c r="AX118" s="43"/>
      <c r="AY118" s="144">
        <f t="shared" si="25"/>
        <v>0</v>
      </c>
      <c r="AZ118" s="56"/>
      <c r="BA118" s="56"/>
      <c r="BB118" s="56"/>
      <c r="BC118" s="144">
        <f t="shared" si="27"/>
        <v>0</v>
      </c>
      <c r="BD118" s="150" t="e">
        <f t="shared" si="28"/>
        <v>#DIV/0!</v>
      </c>
      <c r="BE118" s="137"/>
      <c r="BF118" s="137"/>
      <c r="BG118" s="137"/>
      <c r="BH118" s="144">
        <f t="shared" si="20"/>
        <v>0</v>
      </c>
      <c r="BI118" s="24">
        <f t="shared" si="26"/>
        <v>0</v>
      </c>
      <c r="BJ118" s="57">
        <f t="shared" si="21"/>
        <v>0</v>
      </c>
      <c r="BK118" s="48" t="e">
        <f t="shared" si="22"/>
        <v>#DIV/0!</v>
      </c>
      <c r="BL118" s="109"/>
      <c r="BM118" s="109"/>
      <c r="BN118" s="15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</row>
    <row r="119" spans="1:79" s="37" customFormat="1">
      <c r="A119" s="15">
        <v>110</v>
      </c>
      <c r="B119" s="122" t="s">
        <v>674</v>
      </c>
      <c r="C119" s="49" t="s">
        <v>675</v>
      </c>
      <c r="D119" s="17" t="s">
        <v>676</v>
      </c>
      <c r="E119" s="17" t="s">
        <v>344</v>
      </c>
      <c r="F119" s="17" t="s">
        <v>345</v>
      </c>
      <c r="G119" s="17" t="s">
        <v>310</v>
      </c>
      <c r="H119" s="17" t="s">
        <v>643</v>
      </c>
      <c r="I119" s="15">
        <v>972</v>
      </c>
      <c r="J119" s="15" t="s">
        <v>326</v>
      </c>
      <c r="K119" s="15" t="s">
        <v>912</v>
      </c>
      <c r="L119" s="50"/>
      <c r="M119" s="51"/>
      <c r="N119" s="50"/>
      <c r="O119" s="51"/>
      <c r="P119" s="50"/>
      <c r="Q119" s="51"/>
      <c r="R119" s="50"/>
      <c r="S119" s="52"/>
      <c r="T119" s="50"/>
      <c r="U119" s="52"/>
      <c r="V119" s="50"/>
      <c r="W119" s="52"/>
      <c r="X119" s="50"/>
      <c r="Y119" s="52"/>
      <c r="Z119" s="50"/>
      <c r="AA119" s="52"/>
      <c r="AB119" s="50"/>
      <c r="AC119" s="52"/>
      <c r="AD119" s="53"/>
      <c r="AE119" s="54"/>
      <c r="AF119" s="53"/>
      <c r="AG119" s="54"/>
      <c r="AH119" s="53"/>
      <c r="AI119" s="54"/>
      <c r="AJ119" s="53"/>
      <c r="AK119" s="54"/>
      <c r="AL119" s="53"/>
      <c r="AM119" s="54"/>
      <c r="AN119" s="53"/>
      <c r="AO119" s="54"/>
      <c r="AP119" s="147">
        <f t="shared" si="23"/>
        <v>0</v>
      </c>
      <c r="AQ119" s="147">
        <f t="shared" si="24"/>
        <v>0</v>
      </c>
      <c r="AR119" s="15"/>
      <c r="AS119" s="15"/>
      <c r="AT119" s="15"/>
      <c r="AU119" s="144">
        <f t="shared" si="19"/>
        <v>0</v>
      </c>
      <c r="AV119" s="55"/>
      <c r="AW119" s="55"/>
      <c r="AX119" s="43"/>
      <c r="AY119" s="144">
        <f t="shared" si="25"/>
        <v>0</v>
      </c>
      <c r="AZ119" s="56"/>
      <c r="BA119" s="56"/>
      <c r="BB119" s="56"/>
      <c r="BC119" s="144">
        <f t="shared" si="27"/>
        <v>0</v>
      </c>
      <c r="BD119" s="150" t="e">
        <f t="shared" si="28"/>
        <v>#DIV/0!</v>
      </c>
      <c r="BE119" s="137"/>
      <c r="BF119" s="137"/>
      <c r="BG119" s="137"/>
      <c r="BH119" s="144">
        <f t="shared" si="20"/>
        <v>0</v>
      </c>
      <c r="BI119" s="24">
        <f t="shared" si="26"/>
        <v>0</v>
      </c>
      <c r="BJ119" s="57">
        <f t="shared" si="21"/>
        <v>0</v>
      </c>
      <c r="BK119" s="48" t="e">
        <f t="shared" si="22"/>
        <v>#DIV/0!</v>
      </c>
      <c r="BL119" s="109"/>
      <c r="BM119" s="109"/>
      <c r="BN119" s="15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</row>
    <row r="120" spans="1:79" s="37" customFormat="1">
      <c r="A120" s="15">
        <v>111</v>
      </c>
      <c r="B120" s="122" t="s">
        <v>677</v>
      </c>
      <c r="C120" s="49" t="s">
        <v>678</v>
      </c>
      <c r="D120" s="17" t="s">
        <v>679</v>
      </c>
      <c r="E120" s="17" t="s">
        <v>680</v>
      </c>
      <c r="F120" s="17" t="s">
        <v>349</v>
      </c>
      <c r="G120" s="17" t="s">
        <v>310</v>
      </c>
      <c r="H120" s="17" t="s">
        <v>643</v>
      </c>
      <c r="I120" s="15">
        <v>971</v>
      </c>
      <c r="J120" s="15" t="s">
        <v>321</v>
      </c>
      <c r="K120" s="15" t="s">
        <v>913</v>
      </c>
      <c r="L120" s="50"/>
      <c r="M120" s="51"/>
      <c r="N120" s="50"/>
      <c r="O120" s="51"/>
      <c r="P120" s="50"/>
      <c r="Q120" s="51"/>
      <c r="R120" s="50"/>
      <c r="S120" s="52"/>
      <c r="T120" s="50"/>
      <c r="U120" s="52"/>
      <c r="V120" s="50"/>
      <c r="W120" s="52"/>
      <c r="X120" s="50"/>
      <c r="Y120" s="52"/>
      <c r="Z120" s="50"/>
      <c r="AA120" s="52"/>
      <c r="AB120" s="50"/>
      <c r="AC120" s="52"/>
      <c r="AD120" s="53"/>
      <c r="AE120" s="54"/>
      <c r="AF120" s="53"/>
      <c r="AG120" s="54"/>
      <c r="AH120" s="53"/>
      <c r="AI120" s="54"/>
      <c r="AJ120" s="53"/>
      <c r="AK120" s="54"/>
      <c r="AL120" s="53"/>
      <c r="AM120" s="54"/>
      <c r="AN120" s="53"/>
      <c r="AO120" s="54"/>
      <c r="AP120" s="147">
        <f t="shared" si="23"/>
        <v>0</v>
      </c>
      <c r="AQ120" s="147">
        <f t="shared" si="24"/>
        <v>0</v>
      </c>
      <c r="AR120" s="15"/>
      <c r="AS120" s="15"/>
      <c r="AT120" s="15"/>
      <c r="AU120" s="144">
        <f t="shared" si="19"/>
        <v>0</v>
      </c>
      <c r="AV120" s="55"/>
      <c r="AW120" s="55"/>
      <c r="AX120" s="43"/>
      <c r="AY120" s="144">
        <f t="shared" si="25"/>
        <v>0</v>
      </c>
      <c r="AZ120" s="56"/>
      <c r="BA120" s="56"/>
      <c r="BB120" s="56"/>
      <c r="BC120" s="144">
        <f t="shared" si="27"/>
        <v>0</v>
      </c>
      <c r="BD120" s="150" t="e">
        <f t="shared" si="28"/>
        <v>#DIV/0!</v>
      </c>
      <c r="BE120" s="137"/>
      <c r="BF120" s="137"/>
      <c r="BG120" s="137"/>
      <c r="BH120" s="144">
        <f t="shared" si="20"/>
        <v>0</v>
      </c>
      <c r="BI120" s="24">
        <f t="shared" si="26"/>
        <v>0</v>
      </c>
      <c r="BJ120" s="57">
        <f t="shared" si="21"/>
        <v>0</v>
      </c>
      <c r="BK120" s="48" t="e">
        <f t="shared" si="22"/>
        <v>#DIV/0!</v>
      </c>
      <c r="BL120" s="109"/>
      <c r="BM120" s="109"/>
      <c r="BN120" s="15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</row>
    <row r="121" spans="1:79" s="37" customFormat="1">
      <c r="A121" s="15">
        <v>112</v>
      </c>
      <c r="B121" s="122" t="s">
        <v>681</v>
      </c>
      <c r="C121" s="49" t="s">
        <v>682</v>
      </c>
      <c r="D121" s="17" t="s">
        <v>683</v>
      </c>
      <c r="E121" s="17" t="s">
        <v>684</v>
      </c>
      <c r="F121" s="17" t="s">
        <v>365</v>
      </c>
      <c r="G121" s="17" t="s">
        <v>310</v>
      </c>
      <c r="H121" s="17" t="s">
        <v>643</v>
      </c>
      <c r="I121" s="15">
        <v>478</v>
      </c>
      <c r="J121" s="15" t="s">
        <v>321</v>
      </c>
      <c r="K121" s="15" t="s">
        <v>912</v>
      </c>
      <c r="L121" s="50"/>
      <c r="M121" s="51"/>
      <c r="N121" s="50"/>
      <c r="O121" s="51"/>
      <c r="P121" s="50"/>
      <c r="Q121" s="51"/>
      <c r="R121" s="50"/>
      <c r="S121" s="52"/>
      <c r="T121" s="50"/>
      <c r="U121" s="52"/>
      <c r="V121" s="50"/>
      <c r="W121" s="52"/>
      <c r="X121" s="50"/>
      <c r="Y121" s="52"/>
      <c r="Z121" s="50"/>
      <c r="AA121" s="52"/>
      <c r="AB121" s="50"/>
      <c r="AC121" s="52"/>
      <c r="AD121" s="53"/>
      <c r="AE121" s="54"/>
      <c r="AF121" s="53"/>
      <c r="AG121" s="54"/>
      <c r="AH121" s="53"/>
      <c r="AI121" s="54"/>
      <c r="AJ121" s="53"/>
      <c r="AK121" s="54"/>
      <c r="AL121" s="53"/>
      <c r="AM121" s="54"/>
      <c r="AN121" s="53"/>
      <c r="AO121" s="54"/>
      <c r="AP121" s="147">
        <f t="shared" si="23"/>
        <v>0</v>
      </c>
      <c r="AQ121" s="147">
        <f t="shared" si="24"/>
        <v>0</v>
      </c>
      <c r="AR121" s="15"/>
      <c r="AS121" s="15"/>
      <c r="AT121" s="15"/>
      <c r="AU121" s="144">
        <f t="shared" si="19"/>
        <v>0</v>
      </c>
      <c r="AV121" s="55"/>
      <c r="AW121" s="55"/>
      <c r="AX121" s="43"/>
      <c r="AY121" s="144">
        <f t="shared" si="25"/>
        <v>0</v>
      </c>
      <c r="AZ121" s="56"/>
      <c r="BA121" s="56"/>
      <c r="BB121" s="56"/>
      <c r="BC121" s="144">
        <f t="shared" si="27"/>
        <v>0</v>
      </c>
      <c r="BD121" s="150" t="e">
        <f t="shared" si="28"/>
        <v>#DIV/0!</v>
      </c>
      <c r="BE121" s="137"/>
      <c r="BF121" s="137"/>
      <c r="BG121" s="137"/>
      <c r="BH121" s="144">
        <f t="shared" si="20"/>
        <v>0</v>
      </c>
      <c r="BI121" s="24">
        <f t="shared" si="26"/>
        <v>0</v>
      </c>
      <c r="BJ121" s="57">
        <f t="shared" si="21"/>
        <v>0</v>
      </c>
      <c r="BK121" s="48" t="e">
        <f t="shared" si="22"/>
        <v>#DIV/0!</v>
      </c>
      <c r="BL121" s="109"/>
      <c r="BM121" s="109"/>
      <c r="BN121" s="15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</row>
    <row r="122" spans="1:79" s="37" customFormat="1">
      <c r="A122" s="15">
        <v>113</v>
      </c>
      <c r="B122" s="122" t="s">
        <v>685</v>
      </c>
      <c r="C122" s="49" t="s">
        <v>686</v>
      </c>
      <c r="D122" s="17" t="s">
        <v>687</v>
      </c>
      <c r="E122" s="17" t="s">
        <v>688</v>
      </c>
      <c r="F122" s="17" t="s">
        <v>361</v>
      </c>
      <c r="G122" s="17" t="s">
        <v>310</v>
      </c>
      <c r="H122" s="17" t="s">
        <v>643</v>
      </c>
      <c r="I122" s="15">
        <v>794</v>
      </c>
      <c r="J122" s="15" t="s">
        <v>326</v>
      </c>
      <c r="K122" s="15" t="s">
        <v>912</v>
      </c>
      <c r="L122" s="50"/>
      <c r="M122" s="51"/>
      <c r="N122" s="50"/>
      <c r="O122" s="51"/>
      <c r="P122" s="50"/>
      <c r="Q122" s="51"/>
      <c r="R122" s="50"/>
      <c r="S122" s="52"/>
      <c r="T122" s="50"/>
      <c r="U122" s="52"/>
      <c r="V122" s="50"/>
      <c r="W122" s="52"/>
      <c r="X122" s="50"/>
      <c r="Y122" s="52"/>
      <c r="Z122" s="50"/>
      <c r="AA122" s="52"/>
      <c r="AB122" s="50"/>
      <c r="AC122" s="52"/>
      <c r="AD122" s="53"/>
      <c r="AE122" s="54"/>
      <c r="AF122" s="53"/>
      <c r="AG122" s="54"/>
      <c r="AH122" s="53"/>
      <c r="AI122" s="54"/>
      <c r="AJ122" s="53"/>
      <c r="AK122" s="54"/>
      <c r="AL122" s="53"/>
      <c r="AM122" s="54"/>
      <c r="AN122" s="53"/>
      <c r="AO122" s="54"/>
      <c r="AP122" s="147">
        <f t="shared" si="23"/>
        <v>0</v>
      </c>
      <c r="AQ122" s="147">
        <f t="shared" si="24"/>
        <v>0</v>
      </c>
      <c r="AR122" s="15"/>
      <c r="AS122" s="15"/>
      <c r="AT122" s="15"/>
      <c r="AU122" s="144">
        <f t="shared" si="19"/>
        <v>0</v>
      </c>
      <c r="AV122" s="55"/>
      <c r="AW122" s="55"/>
      <c r="AX122" s="43"/>
      <c r="AY122" s="144">
        <f t="shared" si="25"/>
        <v>0</v>
      </c>
      <c r="AZ122" s="56"/>
      <c r="BA122" s="56"/>
      <c r="BB122" s="56"/>
      <c r="BC122" s="144">
        <f t="shared" si="27"/>
        <v>0</v>
      </c>
      <c r="BD122" s="150" t="e">
        <f t="shared" si="28"/>
        <v>#DIV/0!</v>
      </c>
      <c r="BE122" s="137"/>
      <c r="BF122" s="137"/>
      <c r="BG122" s="137"/>
      <c r="BH122" s="144">
        <f t="shared" si="20"/>
        <v>0</v>
      </c>
      <c r="BI122" s="24">
        <f t="shared" si="26"/>
        <v>0</v>
      </c>
      <c r="BJ122" s="57">
        <f t="shared" si="21"/>
        <v>0</v>
      </c>
      <c r="BK122" s="48" t="e">
        <f t="shared" si="22"/>
        <v>#DIV/0!</v>
      </c>
      <c r="BL122" s="109"/>
      <c r="BM122" s="109"/>
      <c r="BN122" s="15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</row>
    <row r="123" spans="1:79" s="37" customFormat="1">
      <c r="A123" s="15">
        <v>114</v>
      </c>
      <c r="B123" s="122" t="s">
        <v>689</v>
      </c>
      <c r="C123" s="49" t="s">
        <v>690</v>
      </c>
      <c r="D123" s="17" t="s">
        <v>351</v>
      </c>
      <c r="E123" s="17" t="s">
        <v>352</v>
      </c>
      <c r="F123" s="17" t="s">
        <v>353</v>
      </c>
      <c r="G123" s="17" t="s">
        <v>310</v>
      </c>
      <c r="H123" s="17" t="s">
        <v>643</v>
      </c>
      <c r="I123" s="15">
        <v>1100</v>
      </c>
      <c r="J123" s="15" t="s">
        <v>321</v>
      </c>
      <c r="K123" s="15" t="s">
        <v>912</v>
      </c>
      <c r="L123" s="50"/>
      <c r="M123" s="51"/>
      <c r="N123" s="50"/>
      <c r="O123" s="51"/>
      <c r="P123" s="50"/>
      <c r="Q123" s="51"/>
      <c r="R123" s="50"/>
      <c r="S123" s="52"/>
      <c r="T123" s="50"/>
      <c r="U123" s="52"/>
      <c r="V123" s="50"/>
      <c r="W123" s="52"/>
      <c r="X123" s="50"/>
      <c r="Y123" s="52"/>
      <c r="Z123" s="50"/>
      <c r="AA123" s="52"/>
      <c r="AB123" s="50"/>
      <c r="AC123" s="52"/>
      <c r="AD123" s="53"/>
      <c r="AE123" s="54"/>
      <c r="AF123" s="53"/>
      <c r="AG123" s="54"/>
      <c r="AH123" s="53"/>
      <c r="AI123" s="54"/>
      <c r="AJ123" s="53"/>
      <c r="AK123" s="54"/>
      <c r="AL123" s="53"/>
      <c r="AM123" s="54"/>
      <c r="AN123" s="53"/>
      <c r="AO123" s="54"/>
      <c r="AP123" s="147">
        <f t="shared" si="23"/>
        <v>0</v>
      </c>
      <c r="AQ123" s="147">
        <f t="shared" si="24"/>
        <v>0</v>
      </c>
      <c r="AR123" s="15"/>
      <c r="AS123" s="15"/>
      <c r="AT123" s="15"/>
      <c r="AU123" s="144">
        <f t="shared" si="19"/>
        <v>0</v>
      </c>
      <c r="AV123" s="55"/>
      <c r="AW123" s="55"/>
      <c r="AX123" s="43"/>
      <c r="AY123" s="144">
        <f t="shared" si="25"/>
        <v>0</v>
      </c>
      <c r="AZ123" s="56"/>
      <c r="BA123" s="56"/>
      <c r="BB123" s="56"/>
      <c r="BC123" s="144">
        <f t="shared" si="27"/>
        <v>0</v>
      </c>
      <c r="BD123" s="150" t="e">
        <f t="shared" si="28"/>
        <v>#DIV/0!</v>
      </c>
      <c r="BE123" s="137"/>
      <c r="BF123" s="137"/>
      <c r="BG123" s="137"/>
      <c r="BH123" s="144">
        <f t="shared" si="20"/>
        <v>0</v>
      </c>
      <c r="BI123" s="24">
        <f t="shared" si="26"/>
        <v>0</v>
      </c>
      <c r="BJ123" s="57">
        <f t="shared" si="21"/>
        <v>0</v>
      </c>
      <c r="BK123" s="48" t="e">
        <f t="shared" si="22"/>
        <v>#DIV/0!</v>
      </c>
      <c r="BL123" s="109"/>
      <c r="BM123" s="109"/>
      <c r="BN123" s="15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</row>
    <row r="124" spans="1:79" s="37" customFormat="1">
      <c r="A124" s="15">
        <v>115</v>
      </c>
      <c r="B124" s="122" t="s">
        <v>691</v>
      </c>
      <c r="C124" s="49" t="s">
        <v>692</v>
      </c>
      <c r="D124" s="17" t="s">
        <v>693</v>
      </c>
      <c r="E124" s="17" t="s">
        <v>694</v>
      </c>
      <c r="F124" s="17" t="s">
        <v>357</v>
      </c>
      <c r="G124" s="17" t="s">
        <v>310</v>
      </c>
      <c r="H124" s="17" t="s">
        <v>643</v>
      </c>
      <c r="I124" s="15">
        <v>650</v>
      </c>
      <c r="J124" s="15" t="s">
        <v>321</v>
      </c>
      <c r="K124" s="15" t="s">
        <v>912</v>
      </c>
      <c r="L124" s="50"/>
      <c r="M124" s="51"/>
      <c r="N124" s="50"/>
      <c r="O124" s="51"/>
      <c r="P124" s="50"/>
      <c r="Q124" s="51"/>
      <c r="R124" s="50"/>
      <c r="S124" s="52"/>
      <c r="T124" s="50"/>
      <c r="U124" s="52"/>
      <c r="V124" s="50"/>
      <c r="W124" s="52"/>
      <c r="X124" s="50"/>
      <c r="Y124" s="52"/>
      <c r="Z124" s="50"/>
      <c r="AA124" s="52"/>
      <c r="AB124" s="50"/>
      <c r="AC124" s="52"/>
      <c r="AD124" s="53"/>
      <c r="AE124" s="54"/>
      <c r="AF124" s="53"/>
      <c r="AG124" s="54"/>
      <c r="AH124" s="53"/>
      <c r="AI124" s="54"/>
      <c r="AJ124" s="53"/>
      <c r="AK124" s="54"/>
      <c r="AL124" s="53"/>
      <c r="AM124" s="54"/>
      <c r="AN124" s="53"/>
      <c r="AO124" s="54"/>
      <c r="AP124" s="147">
        <f t="shared" si="23"/>
        <v>0</v>
      </c>
      <c r="AQ124" s="147">
        <f t="shared" si="24"/>
        <v>0</v>
      </c>
      <c r="AR124" s="15"/>
      <c r="AS124" s="15"/>
      <c r="AT124" s="15"/>
      <c r="AU124" s="144">
        <f t="shared" si="19"/>
        <v>0</v>
      </c>
      <c r="AV124" s="55"/>
      <c r="AW124" s="55"/>
      <c r="AX124" s="43"/>
      <c r="AY124" s="144">
        <f t="shared" si="25"/>
        <v>0</v>
      </c>
      <c r="AZ124" s="56"/>
      <c r="BA124" s="56"/>
      <c r="BB124" s="56"/>
      <c r="BC124" s="144">
        <f t="shared" si="27"/>
        <v>0</v>
      </c>
      <c r="BD124" s="150" t="e">
        <f t="shared" si="28"/>
        <v>#DIV/0!</v>
      </c>
      <c r="BE124" s="137"/>
      <c r="BF124" s="137"/>
      <c r="BG124" s="137"/>
      <c r="BH124" s="144">
        <f t="shared" si="20"/>
        <v>0</v>
      </c>
      <c r="BI124" s="24">
        <f t="shared" si="26"/>
        <v>0</v>
      </c>
      <c r="BJ124" s="57">
        <f t="shared" si="21"/>
        <v>0</v>
      </c>
      <c r="BK124" s="48" t="e">
        <f t="shared" si="22"/>
        <v>#DIV/0!</v>
      </c>
      <c r="BL124" s="109"/>
      <c r="BM124" s="109"/>
      <c r="BN124" s="15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</row>
    <row r="125" spans="1:79" s="37" customFormat="1">
      <c r="A125" s="15">
        <v>116</v>
      </c>
      <c r="B125" s="122" t="s">
        <v>695</v>
      </c>
      <c r="C125" s="49" t="s">
        <v>696</v>
      </c>
      <c r="D125" s="17" t="s">
        <v>697</v>
      </c>
      <c r="E125" s="17" t="s">
        <v>698</v>
      </c>
      <c r="F125" s="17" t="s">
        <v>699</v>
      </c>
      <c r="G125" s="17" t="s">
        <v>310</v>
      </c>
      <c r="H125" s="17" t="s">
        <v>643</v>
      </c>
      <c r="I125" s="15">
        <v>847</v>
      </c>
      <c r="J125" s="15" t="s">
        <v>321</v>
      </c>
      <c r="K125" s="15" t="s">
        <v>912</v>
      </c>
      <c r="L125" s="50"/>
      <c r="M125" s="51"/>
      <c r="N125" s="50"/>
      <c r="O125" s="51"/>
      <c r="P125" s="50"/>
      <c r="Q125" s="51"/>
      <c r="R125" s="50"/>
      <c r="S125" s="52"/>
      <c r="T125" s="50"/>
      <c r="U125" s="52"/>
      <c r="V125" s="50"/>
      <c r="W125" s="52"/>
      <c r="X125" s="50"/>
      <c r="Y125" s="52"/>
      <c r="Z125" s="50"/>
      <c r="AA125" s="52"/>
      <c r="AB125" s="50"/>
      <c r="AC125" s="52"/>
      <c r="AD125" s="53"/>
      <c r="AE125" s="54"/>
      <c r="AF125" s="53"/>
      <c r="AG125" s="54"/>
      <c r="AH125" s="53"/>
      <c r="AI125" s="54"/>
      <c r="AJ125" s="53"/>
      <c r="AK125" s="54"/>
      <c r="AL125" s="53"/>
      <c r="AM125" s="54"/>
      <c r="AN125" s="53"/>
      <c r="AO125" s="54"/>
      <c r="AP125" s="147">
        <f t="shared" si="23"/>
        <v>0</v>
      </c>
      <c r="AQ125" s="147">
        <f t="shared" si="24"/>
        <v>0</v>
      </c>
      <c r="AR125" s="15"/>
      <c r="AS125" s="15"/>
      <c r="AT125" s="15"/>
      <c r="AU125" s="144">
        <f t="shared" si="19"/>
        <v>0</v>
      </c>
      <c r="AV125" s="55"/>
      <c r="AW125" s="55"/>
      <c r="AX125" s="43"/>
      <c r="AY125" s="144">
        <f t="shared" si="25"/>
        <v>0</v>
      </c>
      <c r="AZ125" s="56"/>
      <c r="BA125" s="56"/>
      <c r="BB125" s="56"/>
      <c r="BC125" s="144">
        <f t="shared" si="27"/>
        <v>0</v>
      </c>
      <c r="BD125" s="150" t="e">
        <f t="shared" si="28"/>
        <v>#DIV/0!</v>
      </c>
      <c r="BE125" s="137"/>
      <c r="BF125" s="137"/>
      <c r="BG125" s="137"/>
      <c r="BH125" s="144">
        <f t="shared" si="20"/>
        <v>0</v>
      </c>
      <c r="BI125" s="24">
        <f t="shared" si="26"/>
        <v>0</v>
      </c>
      <c r="BJ125" s="57">
        <f t="shared" si="21"/>
        <v>0</v>
      </c>
      <c r="BK125" s="48" t="e">
        <f t="shared" si="22"/>
        <v>#DIV/0!</v>
      </c>
      <c r="BL125" s="109"/>
      <c r="BM125" s="109"/>
      <c r="BN125" s="15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</row>
    <row r="126" spans="1:79" s="37" customFormat="1">
      <c r="A126" s="15">
        <v>117</v>
      </c>
      <c r="B126" s="122" t="s">
        <v>700</v>
      </c>
      <c r="C126" s="49" t="s">
        <v>701</v>
      </c>
      <c r="D126" s="17" t="s">
        <v>702</v>
      </c>
      <c r="E126" s="17" t="s">
        <v>702</v>
      </c>
      <c r="F126" s="17" t="s">
        <v>372</v>
      </c>
      <c r="G126" s="17" t="s">
        <v>310</v>
      </c>
      <c r="H126" s="17" t="s">
        <v>643</v>
      </c>
      <c r="I126" s="15">
        <v>849</v>
      </c>
      <c r="J126" s="15" t="s">
        <v>316</v>
      </c>
      <c r="K126" s="15" t="s">
        <v>912</v>
      </c>
      <c r="L126" s="50"/>
      <c r="M126" s="51"/>
      <c r="N126" s="50"/>
      <c r="O126" s="51"/>
      <c r="P126" s="50"/>
      <c r="Q126" s="51"/>
      <c r="R126" s="50"/>
      <c r="S126" s="52"/>
      <c r="T126" s="50"/>
      <c r="U126" s="52"/>
      <c r="V126" s="50"/>
      <c r="W126" s="52"/>
      <c r="X126" s="50"/>
      <c r="Y126" s="52"/>
      <c r="Z126" s="50"/>
      <c r="AA126" s="52"/>
      <c r="AB126" s="50"/>
      <c r="AC126" s="52"/>
      <c r="AD126" s="53"/>
      <c r="AE126" s="54"/>
      <c r="AF126" s="53"/>
      <c r="AG126" s="54"/>
      <c r="AH126" s="53"/>
      <c r="AI126" s="54"/>
      <c r="AJ126" s="53"/>
      <c r="AK126" s="54"/>
      <c r="AL126" s="53"/>
      <c r="AM126" s="54"/>
      <c r="AN126" s="53"/>
      <c r="AO126" s="54"/>
      <c r="AP126" s="147">
        <f t="shared" si="23"/>
        <v>0</v>
      </c>
      <c r="AQ126" s="147">
        <f t="shared" si="24"/>
        <v>0</v>
      </c>
      <c r="AR126" s="15"/>
      <c r="AS126" s="15"/>
      <c r="AT126" s="15"/>
      <c r="AU126" s="144">
        <f t="shared" si="19"/>
        <v>0</v>
      </c>
      <c r="AV126" s="55"/>
      <c r="AW126" s="55"/>
      <c r="AX126" s="43"/>
      <c r="AY126" s="144">
        <f t="shared" si="25"/>
        <v>0</v>
      </c>
      <c r="AZ126" s="56"/>
      <c r="BA126" s="56"/>
      <c r="BB126" s="56"/>
      <c r="BC126" s="144">
        <f t="shared" si="27"/>
        <v>0</v>
      </c>
      <c r="BD126" s="150" t="e">
        <f t="shared" si="28"/>
        <v>#DIV/0!</v>
      </c>
      <c r="BE126" s="137"/>
      <c r="BF126" s="137"/>
      <c r="BG126" s="137"/>
      <c r="BH126" s="144">
        <f t="shared" si="20"/>
        <v>0</v>
      </c>
      <c r="BI126" s="24">
        <f t="shared" si="26"/>
        <v>0</v>
      </c>
      <c r="BJ126" s="57">
        <f t="shared" si="21"/>
        <v>0</v>
      </c>
      <c r="BK126" s="48" t="e">
        <f t="shared" si="22"/>
        <v>#DIV/0!</v>
      </c>
      <c r="BL126" s="109"/>
      <c r="BM126" s="109"/>
      <c r="BN126" s="15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</row>
    <row r="127" spans="1:79" s="37" customFormat="1">
      <c r="A127" s="15">
        <v>118</v>
      </c>
      <c r="B127" s="122" t="s">
        <v>703</v>
      </c>
      <c r="C127" s="49" t="s">
        <v>704</v>
      </c>
      <c r="D127" s="17" t="s">
        <v>705</v>
      </c>
      <c r="E127" s="17" t="s">
        <v>706</v>
      </c>
      <c r="F127" s="17" t="s">
        <v>375</v>
      </c>
      <c r="G127" s="17" t="s">
        <v>310</v>
      </c>
      <c r="H127" s="17" t="s">
        <v>643</v>
      </c>
      <c r="I127" s="15">
        <v>784</v>
      </c>
      <c r="J127" s="15" t="s">
        <v>321</v>
      </c>
      <c r="K127" s="15" t="s">
        <v>912</v>
      </c>
      <c r="L127" s="50"/>
      <c r="M127" s="51"/>
      <c r="N127" s="50"/>
      <c r="O127" s="51"/>
      <c r="P127" s="50"/>
      <c r="Q127" s="51"/>
      <c r="R127" s="50"/>
      <c r="S127" s="52"/>
      <c r="T127" s="50"/>
      <c r="U127" s="52"/>
      <c r="V127" s="50"/>
      <c r="W127" s="52"/>
      <c r="X127" s="50"/>
      <c r="Y127" s="52"/>
      <c r="Z127" s="50"/>
      <c r="AA127" s="52"/>
      <c r="AB127" s="50"/>
      <c r="AC127" s="52"/>
      <c r="AD127" s="53"/>
      <c r="AE127" s="54"/>
      <c r="AF127" s="53"/>
      <c r="AG127" s="54"/>
      <c r="AH127" s="53"/>
      <c r="AI127" s="54"/>
      <c r="AJ127" s="53"/>
      <c r="AK127" s="54"/>
      <c r="AL127" s="53"/>
      <c r="AM127" s="54"/>
      <c r="AN127" s="53"/>
      <c r="AO127" s="54"/>
      <c r="AP127" s="147">
        <f t="shared" si="23"/>
        <v>0</v>
      </c>
      <c r="AQ127" s="147">
        <f t="shared" si="24"/>
        <v>0</v>
      </c>
      <c r="AR127" s="15"/>
      <c r="AS127" s="15"/>
      <c r="AT127" s="15"/>
      <c r="AU127" s="144">
        <f t="shared" si="19"/>
        <v>0</v>
      </c>
      <c r="AV127" s="55"/>
      <c r="AW127" s="55"/>
      <c r="AX127" s="43"/>
      <c r="AY127" s="144">
        <f t="shared" si="25"/>
        <v>0</v>
      </c>
      <c r="AZ127" s="56"/>
      <c r="BA127" s="56"/>
      <c r="BB127" s="56"/>
      <c r="BC127" s="144">
        <f t="shared" si="27"/>
        <v>0</v>
      </c>
      <c r="BD127" s="150" t="e">
        <f t="shared" si="28"/>
        <v>#DIV/0!</v>
      </c>
      <c r="BE127" s="137"/>
      <c r="BF127" s="137"/>
      <c r="BG127" s="137"/>
      <c r="BH127" s="144">
        <f t="shared" si="20"/>
        <v>0</v>
      </c>
      <c r="BI127" s="24">
        <f t="shared" si="26"/>
        <v>0</v>
      </c>
      <c r="BJ127" s="57">
        <f t="shared" si="21"/>
        <v>0</v>
      </c>
      <c r="BK127" s="48" t="e">
        <f t="shared" si="22"/>
        <v>#DIV/0!</v>
      </c>
      <c r="BL127" s="109"/>
      <c r="BM127" s="109"/>
      <c r="BN127" s="15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</row>
    <row r="128" spans="1:79" s="37" customFormat="1">
      <c r="A128" s="15">
        <v>119</v>
      </c>
      <c r="B128" s="122" t="s">
        <v>707</v>
      </c>
      <c r="C128" s="49" t="s">
        <v>708</v>
      </c>
      <c r="D128" s="17" t="s">
        <v>709</v>
      </c>
      <c r="E128" s="17" t="s">
        <v>368</v>
      </c>
      <c r="F128" s="17" t="s">
        <v>320</v>
      </c>
      <c r="G128" s="17" t="s">
        <v>310</v>
      </c>
      <c r="H128" s="17" t="s">
        <v>643</v>
      </c>
      <c r="I128" s="15">
        <v>761</v>
      </c>
      <c r="J128" s="15" t="s">
        <v>321</v>
      </c>
      <c r="K128" s="15" t="s">
        <v>912</v>
      </c>
      <c r="L128" s="50"/>
      <c r="M128" s="51"/>
      <c r="N128" s="50"/>
      <c r="O128" s="51"/>
      <c r="P128" s="50"/>
      <c r="Q128" s="51"/>
      <c r="R128" s="50"/>
      <c r="S128" s="52"/>
      <c r="T128" s="50"/>
      <c r="U128" s="52"/>
      <c r="V128" s="50"/>
      <c r="W128" s="52"/>
      <c r="X128" s="50"/>
      <c r="Y128" s="52"/>
      <c r="Z128" s="50"/>
      <c r="AA128" s="52"/>
      <c r="AB128" s="50"/>
      <c r="AC128" s="52"/>
      <c r="AD128" s="53"/>
      <c r="AE128" s="54"/>
      <c r="AF128" s="53"/>
      <c r="AG128" s="54"/>
      <c r="AH128" s="53"/>
      <c r="AI128" s="54"/>
      <c r="AJ128" s="53"/>
      <c r="AK128" s="54"/>
      <c r="AL128" s="53"/>
      <c r="AM128" s="54"/>
      <c r="AN128" s="53"/>
      <c r="AO128" s="54"/>
      <c r="AP128" s="147">
        <f t="shared" si="23"/>
        <v>0</v>
      </c>
      <c r="AQ128" s="147">
        <f t="shared" si="24"/>
        <v>0</v>
      </c>
      <c r="AR128" s="15"/>
      <c r="AS128" s="15"/>
      <c r="AT128" s="15"/>
      <c r="AU128" s="144">
        <f t="shared" si="19"/>
        <v>0</v>
      </c>
      <c r="AV128" s="55"/>
      <c r="AW128" s="55"/>
      <c r="AX128" s="43"/>
      <c r="AY128" s="144">
        <f t="shared" si="25"/>
        <v>0</v>
      </c>
      <c r="AZ128" s="56"/>
      <c r="BA128" s="56"/>
      <c r="BB128" s="56"/>
      <c r="BC128" s="144">
        <f t="shared" si="27"/>
        <v>0</v>
      </c>
      <c r="BD128" s="150" t="e">
        <f t="shared" si="28"/>
        <v>#DIV/0!</v>
      </c>
      <c r="BE128" s="137"/>
      <c r="BF128" s="137"/>
      <c r="BG128" s="137"/>
      <c r="BH128" s="144">
        <f t="shared" si="20"/>
        <v>0</v>
      </c>
      <c r="BI128" s="24">
        <f t="shared" si="26"/>
        <v>0</v>
      </c>
      <c r="BJ128" s="57">
        <f t="shared" si="21"/>
        <v>0</v>
      </c>
      <c r="BK128" s="48" t="e">
        <f t="shared" si="22"/>
        <v>#DIV/0!</v>
      </c>
      <c r="BL128" s="109"/>
      <c r="BM128" s="109"/>
      <c r="BN128" s="15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</row>
    <row r="129" spans="1:79" s="37" customFormat="1">
      <c r="A129" s="15">
        <v>120</v>
      </c>
      <c r="B129" s="123" t="s">
        <v>710</v>
      </c>
      <c r="C129" s="59" t="s">
        <v>711</v>
      </c>
      <c r="D129" s="60" t="s">
        <v>712</v>
      </c>
      <c r="E129" s="60" t="s">
        <v>378</v>
      </c>
      <c r="F129" s="60" t="s">
        <v>379</v>
      </c>
      <c r="G129" s="60" t="s">
        <v>310</v>
      </c>
      <c r="H129" s="60" t="s">
        <v>643</v>
      </c>
      <c r="I129" s="58">
        <v>99.2</v>
      </c>
      <c r="J129" s="58" t="s">
        <v>326</v>
      </c>
      <c r="K129" s="58" t="s">
        <v>912</v>
      </c>
      <c r="L129" s="50"/>
      <c r="M129" s="51"/>
      <c r="N129" s="61"/>
      <c r="O129" s="62"/>
      <c r="P129" s="61"/>
      <c r="Q129" s="62"/>
      <c r="R129" s="61"/>
      <c r="S129" s="63"/>
      <c r="T129" s="61"/>
      <c r="U129" s="63"/>
      <c r="V129" s="61"/>
      <c r="W129" s="63"/>
      <c r="X129" s="61"/>
      <c r="Y129" s="63"/>
      <c r="Z129" s="61"/>
      <c r="AA129" s="63"/>
      <c r="AB129" s="61"/>
      <c r="AC129" s="63"/>
      <c r="AD129" s="64"/>
      <c r="AE129" s="65"/>
      <c r="AF129" s="64"/>
      <c r="AG129" s="65"/>
      <c r="AH129" s="64"/>
      <c r="AI129" s="65"/>
      <c r="AJ129" s="64"/>
      <c r="AK129" s="65"/>
      <c r="AL129" s="64"/>
      <c r="AM129" s="65"/>
      <c r="AN129" s="64"/>
      <c r="AO129" s="65"/>
      <c r="AP129" s="147">
        <f t="shared" ref="AP129:AP186" si="29">L129+N129+P129+R129+T129+V129+X129+Z129+AB129+AD129+AF129+AH129+AJ129+AL129+AN129</f>
        <v>0</v>
      </c>
      <c r="AQ129" s="147">
        <f t="shared" ref="AQ129:AQ186" si="30">M129+O129+Q129+S129+U129+W129+Y129+AA129+AC129+AE129+AG129+AI129+AK129+AM129+AO129</f>
        <v>0</v>
      </c>
      <c r="AR129" s="58"/>
      <c r="AS129" s="58"/>
      <c r="AT129" s="58"/>
      <c r="AU129" s="144">
        <f t="shared" si="19"/>
        <v>0</v>
      </c>
      <c r="AV129" s="66"/>
      <c r="AW129" s="66"/>
      <c r="AX129" s="67"/>
      <c r="AY129" s="144">
        <f t="shared" si="25"/>
        <v>0</v>
      </c>
      <c r="AZ129" s="68"/>
      <c r="BA129" s="68"/>
      <c r="BB129" s="68"/>
      <c r="BC129" s="144">
        <f t="shared" si="27"/>
        <v>0</v>
      </c>
      <c r="BD129" s="150" t="e">
        <f t="shared" si="28"/>
        <v>#DIV/0!</v>
      </c>
      <c r="BE129" s="138"/>
      <c r="BF129" s="138"/>
      <c r="BG129" s="138"/>
      <c r="BH129" s="144">
        <f t="shared" si="20"/>
        <v>0</v>
      </c>
      <c r="BI129" s="24">
        <f t="shared" si="26"/>
        <v>0</v>
      </c>
      <c r="BJ129" s="57">
        <f t="shared" si="21"/>
        <v>0</v>
      </c>
      <c r="BK129" s="48" t="e">
        <f t="shared" si="22"/>
        <v>#DIV/0!</v>
      </c>
      <c r="BL129" s="110"/>
      <c r="BM129" s="110"/>
      <c r="BN129" s="58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</row>
    <row r="130" spans="1:79" s="37" customFormat="1">
      <c r="A130" s="15">
        <v>121</v>
      </c>
      <c r="B130" s="123" t="s">
        <v>713</v>
      </c>
      <c r="C130" s="59" t="s">
        <v>714</v>
      </c>
      <c r="D130" s="60" t="s">
        <v>545</v>
      </c>
      <c r="E130" s="60" t="s">
        <v>546</v>
      </c>
      <c r="F130" s="60" t="s">
        <v>547</v>
      </c>
      <c r="G130" s="60" t="s">
        <v>310</v>
      </c>
      <c r="H130" s="60" t="s">
        <v>643</v>
      </c>
      <c r="I130" s="58">
        <v>105</v>
      </c>
      <c r="J130" s="58" t="s">
        <v>316</v>
      </c>
      <c r="K130" s="58" t="s">
        <v>912</v>
      </c>
      <c r="L130" s="50"/>
      <c r="M130" s="51"/>
      <c r="N130" s="61"/>
      <c r="O130" s="62"/>
      <c r="P130" s="61"/>
      <c r="Q130" s="62"/>
      <c r="R130" s="61"/>
      <c r="S130" s="63"/>
      <c r="T130" s="61"/>
      <c r="U130" s="63"/>
      <c r="V130" s="61"/>
      <c r="W130" s="63"/>
      <c r="X130" s="61"/>
      <c r="Y130" s="63"/>
      <c r="Z130" s="61"/>
      <c r="AA130" s="63"/>
      <c r="AB130" s="61"/>
      <c r="AC130" s="63"/>
      <c r="AD130" s="64"/>
      <c r="AE130" s="65"/>
      <c r="AF130" s="64"/>
      <c r="AG130" s="65"/>
      <c r="AH130" s="64"/>
      <c r="AI130" s="65"/>
      <c r="AJ130" s="64"/>
      <c r="AK130" s="65"/>
      <c r="AL130" s="64"/>
      <c r="AM130" s="65"/>
      <c r="AN130" s="64"/>
      <c r="AO130" s="65"/>
      <c r="AP130" s="147">
        <f t="shared" si="29"/>
        <v>0</v>
      </c>
      <c r="AQ130" s="147">
        <f t="shared" si="30"/>
        <v>0</v>
      </c>
      <c r="AR130" s="58"/>
      <c r="AS130" s="58"/>
      <c r="AT130" s="58"/>
      <c r="AU130" s="144">
        <f t="shared" si="19"/>
        <v>0</v>
      </c>
      <c r="AV130" s="66"/>
      <c r="AW130" s="66"/>
      <c r="AX130" s="67"/>
      <c r="AY130" s="144">
        <f t="shared" si="25"/>
        <v>0</v>
      </c>
      <c r="AZ130" s="68"/>
      <c r="BA130" s="68"/>
      <c r="BB130" s="68"/>
      <c r="BC130" s="144">
        <f t="shared" si="27"/>
        <v>0</v>
      </c>
      <c r="BD130" s="150" t="e">
        <f t="shared" si="28"/>
        <v>#DIV/0!</v>
      </c>
      <c r="BE130" s="138"/>
      <c r="BF130" s="138"/>
      <c r="BG130" s="138"/>
      <c r="BH130" s="144">
        <f t="shared" si="20"/>
        <v>0</v>
      </c>
      <c r="BI130" s="24">
        <f t="shared" si="26"/>
        <v>0</v>
      </c>
      <c r="BJ130" s="57">
        <f t="shared" si="21"/>
        <v>0</v>
      </c>
      <c r="BK130" s="48" t="e">
        <f t="shared" si="22"/>
        <v>#DIV/0!</v>
      </c>
      <c r="BL130" s="110"/>
      <c r="BM130" s="110"/>
      <c r="BN130" s="58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</row>
    <row r="131" spans="1:79" s="37" customFormat="1">
      <c r="A131" s="15">
        <v>122</v>
      </c>
      <c r="B131" s="123" t="s">
        <v>715</v>
      </c>
      <c r="C131" s="59" t="s">
        <v>716</v>
      </c>
      <c r="D131" s="60" t="s">
        <v>717</v>
      </c>
      <c r="E131" s="60" t="s">
        <v>550</v>
      </c>
      <c r="F131" s="60" t="s">
        <v>382</v>
      </c>
      <c r="G131" s="60" t="s">
        <v>310</v>
      </c>
      <c r="H131" s="60" t="s">
        <v>643</v>
      </c>
      <c r="I131" s="58">
        <v>126</v>
      </c>
      <c r="J131" s="58" t="s">
        <v>316</v>
      </c>
      <c r="K131" s="58" t="s">
        <v>912</v>
      </c>
      <c r="L131" s="50"/>
      <c r="M131" s="51"/>
      <c r="N131" s="61"/>
      <c r="O131" s="62"/>
      <c r="P131" s="61"/>
      <c r="Q131" s="62"/>
      <c r="R131" s="61"/>
      <c r="S131" s="63"/>
      <c r="T131" s="61"/>
      <c r="U131" s="63"/>
      <c r="V131" s="61"/>
      <c r="W131" s="63"/>
      <c r="X131" s="61"/>
      <c r="Y131" s="63"/>
      <c r="Z131" s="61"/>
      <c r="AA131" s="63"/>
      <c r="AB131" s="61"/>
      <c r="AC131" s="63"/>
      <c r="AD131" s="64"/>
      <c r="AE131" s="65"/>
      <c r="AF131" s="64"/>
      <c r="AG131" s="65"/>
      <c r="AH131" s="64"/>
      <c r="AI131" s="65"/>
      <c r="AJ131" s="64"/>
      <c r="AK131" s="65"/>
      <c r="AL131" s="64"/>
      <c r="AM131" s="65"/>
      <c r="AN131" s="64"/>
      <c r="AO131" s="65"/>
      <c r="AP131" s="147">
        <f t="shared" si="29"/>
        <v>0</v>
      </c>
      <c r="AQ131" s="147">
        <f t="shared" si="30"/>
        <v>0</v>
      </c>
      <c r="AR131" s="58"/>
      <c r="AS131" s="58"/>
      <c r="AT131" s="58"/>
      <c r="AU131" s="144">
        <f t="shared" si="19"/>
        <v>0</v>
      </c>
      <c r="AV131" s="66"/>
      <c r="AW131" s="66"/>
      <c r="AX131" s="67"/>
      <c r="AY131" s="144">
        <f t="shared" si="25"/>
        <v>0</v>
      </c>
      <c r="AZ131" s="68"/>
      <c r="BA131" s="68"/>
      <c r="BB131" s="68"/>
      <c r="BC131" s="144">
        <f t="shared" si="27"/>
        <v>0</v>
      </c>
      <c r="BD131" s="150" t="e">
        <f t="shared" si="28"/>
        <v>#DIV/0!</v>
      </c>
      <c r="BE131" s="138"/>
      <c r="BF131" s="138"/>
      <c r="BG131" s="138"/>
      <c r="BH131" s="144">
        <f t="shared" si="20"/>
        <v>0</v>
      </c>
      <c r="BI131" s="24">
        <f t="shared" si="26"/>
        <v>0</v>
      </c>
      <c r="BJ131" s="57">
        <f t="shared" si="21"/>
        <v>0</v>
      </c>
      <c r="BK131" s="48" t="e">
        <f t="shared" si="22"/>
        <v>#DIV/0!</v>
      </c>
      <c r="BL131" s="110"/>
      <c r="BM131" s="110"/>
      <c r="BN131" s="58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</row>
    <row r="132" spans="1:79" s="37" customFormat="1">
      <c r="A132" s="15">
        <v>123</v>
      </c>
      <c r="B132" s="123" t="s">
        <v>718</v>
      </c>
      <c r="C132" s="59" t="s">
        <v>719</v>
      </c>
      <c r="D132" s="60" t="s">
        <v>720</v>
      </c>
      <c r="E132" s="60" t="s">
        <v>721</v>
      </c>
      <c r="F132" s="60" t="s">
        <v>543</v>
      </c>
      <c r="G132" s="60" t="s">
        <v>310</v>
      </c>
      <c r="H132" s="60" t="s">
        <v>643</v>
      </c>
      <c r="I132" s="58">
        <v>297</v>
      </c>
      <c r="J132" s="58" t="s">
        <v>316</v>
      </c>
      <c r="K132" s="58" t="s">
        <v>912</v>
      </c>
      <c r="L132" s="50"/>
      <c r="M132" s="51"/>
      <c r="N132" s="61"/>
      <c r="O132" s="62"/>
      <c r="P132" s="61"/>
      <c r="Q132" s="62"/>
      <c r="R132" s="61"/>
      <c r="S132" s="63"/>
      <c r="T132" s="61"/>
      <c r="U132" s="63"/>
      <c r="V132" s="61"/>
      <c r="W132" s="63"/>
      <c r="X132" s="61"/>
      <c r="Y132" s="63"/>
      <c r="Z132" s="61"/>
      <c r="AA132" s="63"/>
      <c r="AB132" s="61"/>
      <c r="AC132" s="63"/>
      <c r="AD132" s="64"/>
      <c r="AE132" s="65"/>
      <c r="AF132" s="64"/>
      <c r="AG132" s="65"/>
      <c r="AH132" s="64"/>
      <c r="AI132" s="65"/>
      <c r="AJ132" s="64"/>
      <c r="AK132" s="65"/>
      <c r="AL132" s="64"/>
      <c r="AM132" s="65"/>
      <c r="AN132" s="64"/>
      <c r="AO132" s="65"/>
      <c r="AP132" s="147">
        <f t="shared" si="29"/>
        <v>0</v>
      </c>
      <c r="AQ132" s="147">
        <f t="shared" si="30"/>
        <v>0</v>
      </c>
      <c r="AR132" s="58"/>
      <c r="AS132" s="58"/>
      <c r="AT132" s="58"/>
      <c r="AU132" s="144">
        <f t="shared" si="19"/>
        <v>0</v>
      </c>
      <c r="AV132" s="66"/>
      <c r="AW132" s="66"/>
      <c r="AX132" s="67"/>
      <c r="AY132" s="144">
        <f t="shared" si="25"/>
        <v>0</v>
      </c>
      <c r="AZ132" s="68"/>
      <c r="BA132" s="68"/>
      <c r="BB132" s="68"/>
      <c r="BC132" s="144">
        <f t="shared" si="27"/>
        <v>0</v>
      </c>
      <c r="BD132" s="150" t="e">
        <f t="shared" si="28"/>
        <v>#DIV/0!</v>
      </c>
      <c r="BE132" s="138"/>
      <c r="BF132" s="138"/>
      <c r="BG132" s="138"/>
      <c r="BH132" s="144">
        <f t="shared" si="20"/>
        <v>0</v>
      </c>
      <c r="BI132" s="24">
        <f t="shared" si="26"/>
        <v>0</v>
      </c>
      <c r="BJ132" s="57">
        <f t="shared" si="21"/>
        <v>0</v>
      </c>
      <c r="BK132" s="48" t="e">
        <f t="shared" si="22"/>
        <v>#DIV/0!</v>
      </c>
      <c r="BL132" s="110"/>
      <c r="BM132" s="110"/>
      <c r="BN132" s="58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</row>
    <row r="133" spans="1:79" s="37" customFormat="1">
      <c r="A133" s="15">
        <v>124</v>
      </c>
      <c r="B133" s="123" t="s">
        <v>722</v>
      </c>
      <c r="C133" s="59" t="s">
        <v>723</v>
      </c>
      <c r="D133" s="60" t="s">
        <v>724</v>
      </c>
      <c r="E133" s="60" t="s">
        <v>725</v>
      </c>
      <c r="F133" s="60" t="s">
        <v>388</v>
      </c>
      <c r="G133" s="60" t="s">
        <v>310</v>
      </c>
      <c r="H133" s="60" t="s">
        <v>643</v>
      </c>
      <c r="I133" s="58">
        <v>135</v>
      </c>
      <c r="J133" s="58" t="s">
        <v>321</v>
      </c>
      <c r="K133" s="58" t="s">
        <v>912</v>
      </c>
      <c r="L133" s="50"/>
      <c r="M133" s="51"/>
      <c r="N133" s="61"/>
      <c r="O133" s="62"/>
      <c r="P133" s="61"/>
      <c r="Q133" s="62"/>
      <c r="R133" s="61"/>
      <c r="S133" s="63"/>
      <c r="T133" s="61"/>
      <c r="U133" s="63"/>
      <c r="V133" s="61"/>
      <c r="W133" s="63"/>
      <c r="X133" s="61"/>
      <c r="Y133" s="63"/>
      <c r="Z133" s="61"/>
      <c r="AA133" s="63"/>
      <c r="AB133" s="61"/>
      <c r="AC133" s="63"/>
      <c r="AD133" s="64"/>
      <c r="AE133" s="65"/>
      <c r="AF133" s="64"/>
      <c r="AG133" s="65"/>
      <c r="AH133" s="64"/>
      <c r="AI133" s="65"/>
      <c r="AJ133" s="64"/>
      <c r="AK133" s="65"/>
      <c r="AL133" s="64"/>
      <c r="AM133" s="65"/>
      <c r="AN133" s="64"/>
      <c r="AO133" s="65"/>
      <c r="AP133" s="147">
        <f t="shared" si="29"/>
        <v>0</v>
      </c>
      <c r="AQ133" s="147">
        <f t="shared" si="30"/>
        <v>0</v>
      </c>
      <c r="AR133" s="58"/>
      <c r="AS133" s="58"/>
      <c r="AT133" s="58"/>
      <c r="AU133" s="144">
        <f t="shared" si="19"/>
        <v>0</v>
      </c>
      <c r="AV133" s="66"/>
      <c r="AW133" s="66"/>
      <c r="AX133" s="67"/>
      <c r="AY133" s="144">
        <f t="shared" si="25"/>
        <v>0</v>
      </c>
      <c r="AZ133" s="68"/>
      <c r="BA133" s="68"/>
      <c r="BB133" s="68"/>
      <c r="BC133" s="144">
        <f t="shared" si="27"/>
        <v>0</v>
      </c>
      <c r="BD133" s="150" t="e">
        <f t="shared" si="28"/>
        <v>#DIV/0!</v>
      </c>
      <c r="BE133" s="138"/>
      <c r="BF133" s="138"/>
      <c r="BG133" s="138"/>
      <c r="BH133" s="144">
        <f t="shared" si="20"/>
        <v>0</v>
      </c>
      <c r="BI133" s="24">
        <f t="shared" si="26"/>
        <v>0</v>
      </c>
      <c r="BJ133" s="57">
        <f t="shared" si="21"/>
        <v>0</v>
      </c>
      <c r="BK133" s="48" t="e">
        <f t="shared" si="22"/>
        <v>#DIV/0!</v>
      </c>
      <c r="BL133" s="110"/>
      <c r="BM133" s="110"/>
      <c r="BN133" s="58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</row>
    <row r="134" spans="1:79" s="37" customFormat="1">
      <c r="A134" s="15">
        <v>125</v>
      </c>
      <c r="B134" s="123" t="s">
        <v>726</v>
      </c>
      <c r="C134" s="59" t="s">
        <v>727</v>
      </c>
      <c r="D134" s="60" t="s">
        <v>728</v>
      </c>
      <c r="E134" s="60" t="s">
        <v>728</v>
      </c>
      <c r="F134" s="60" t="s">
        <v>729</v>
      </c>
      <c r="G134" s="60" t="s">
        <v>310</v>
      </c>
      <c r="H134" s="60" t="s">
        <v>643</v>
      </c>
      <c r="I134" s="58">
        <v>85.9</v>
      </c>
      <c r="J134" s="58" t="s">
        <v>326</v>
      </c>
      <c r="K134" s="58" t="s">
        <v>912</v>
      </c>
      <c r="L134" s="50"/>
      <c r="M134" s="51"/>
      <c r="N134" s="61"/>
      <c r="O134" s="62"/>
      <c r="P134" s="61"/>
      <c r="Q134" s="62"/>
      <c r="R134" s="61"/>
      <c r="S134" s="63"/>
      <c r="T134" s="61"/>
      <c r="U134" s="63"/>
      <c r="V134" s="61"/>
      <c r="W134" s="63"/>
      <c r="X134" s="61"/>
      <c r="Y134" s="63"/>
      <c r="Z134" s="61"/>
      <c r="AA134" s="63"/>
      <c r="AB134" s="61"/>
      <c r="AC134" s="63"/>
      <c r="AD134" s="64"/>
      <c r="AE134" s="65"/>
      <c r="AF134" s="64"/>
      <c r="AG134" s="65"/>
      <c r="AH134" s="64"/>
      <c r="AI134" s="65"/>
      <c r="AJ134" s="64"/>
      <c r="AK134" s="65"/>
      <c r="AL134" s="64"/>
      <c r="AM134" s="65"/>
      <c r="AN134" s="64"/>
      <c r="AO134" s="65"/>
      <c r="AP134" s="147">
        <f t="shared" si="29"/>
        <v>0</v>
      </c>
      <c r="AQ134" s="147">
        <f t="shared" si="30"/>
        <v>0</v>
      </c>
      <c r="AR134" s="58"/>
      <c r="AS134" s="58"/>
      <c r="AT134" s="58"/>
      <c r="AU134" s="144">
        <f t="shared" si="19"/>
        <v>0</v>
      </c>
      <c r="AV134" s="66"/>
      <c r="AW134" s="66"/>
      <c r="AX134" s="67"/>
      <c r="AY134" s="144">
        <f t="shared" si="25"/>
        <v>0</v>
      </c>
      <c r="AZ134" s="68"/>
      <c r="BA134" s="68"/>
      <c r="BB134" s="68"/>
      <c r="BC134" s="144">
        <f t="shared" si="27"/>
        <v>0</v>
      </c>
      <c r="BD134" s="150" t="e">
        <f t="shared" si="28"/>
        <v>#DIV/0!</v>
      </c>
      <c r="BE134" s="138"/>
      <c r="BF134" s="138"/>
      <c r="BG134" s="138"/>
      <c r="BH134" s="144">
        <f t="shared" si="20"/>
        <v>0</v>
      </c>
      <c r="BI134" s="24">
        <f t="shared" si="26"/>
        <v>0</v>
      </c>
      <c r="BJ134" s="57">
        <f t="shared" si="21"/>
        <v>0</v>
      </c>
      <c r="BK134" s="48" t="e">
        <f t="shared" si="22"/>
        <v>#DIV/0!</v>
      </c>
      <c r="BL134" s="110"/>
      <c r="BM134" s="110"/>
      <c r="BN134" s="58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</row>
    <row r="135" spans="1:79" s="37" customFormat="1">
      <c r="A135" s="15">
        <v>126</v>
      </c>
      <c r="B135" s="123" t="s">
        <v>730</v>
      </c>
      <c r="C135" s="59" t="s">
        <v>731</v>
      </c>
      <c r="D135" s="60" t="s">
        <v>732</v>
      </c>
      <c r="E135" s="60" t="s">
        <v>733</v>
      </c>
      <c r="F135" s="60" t="s">
        <v>734</v>
      </c>
      <c r="G135" s="60" t="s">
        <v>310</v>
      </c>
      <c r="H135" s="60" t="s">
        <v>643</v>
      </c>
      <c r="I135" s="58">
        <v>99.2</v>
      </c>
      <c r="J135" s="58" t="s">
        <v>326</v>
      </c>
      <c r="K135" s="58" t="s">
        <v>912</v>
      </c>
      <c r="L135" s="50"/>
      <c r="M135" s="51"/>
      <c r="N135" s="61"/>
      <c r="O135" s="62"/>
      <c r="P135" s="61"/>
      <c r="Q135" s="62"/>
      <c r="R135" s="61"/>
      <c r="S135" s="63"/>
      <c r="T135" s="61"/>
      <c r="U135" s="63"/>
      <c r="V135" s="61"/>
      <c r="W135" s="63"/>
      <c r="X135" s="61"/>
      <c r="Y135" s="63"/>
      <c r="Z135" s="61"/>
      <c r="AA135" s="63"/>
      <c r="AB135" s="61"/>
      <c r="AC135" s="63"/>
      <c r="AD135" s="64"/>
      <c r="AE135" s="65"/>
      <c r="AF135" s="64"/>
      <c r="AG135" s="65"/>
      <c r="AH135" s="64"/>
      <c r="AI135" s="65"/>
      <c r="AJ135" s="64"/>
      <c r="AK135" s="65"/>
      <c r="AL135" s="64"/>
      <c r="AM135" s="65"/>
      <c r="AN135" s="64"/>
      <c r="AO135" s="65"/>
      <c r="AP135" s="147">
        <f t="shared" si="29"/>
        <v>0</v>
      </c>
      <c r="AQ135" s="147">
        <f t="shared" si="30"/>
        <v>0</v>
      </c>
      <c r="AR135" s="58"/>
      <c r="AS135" s="58"/>
      <c r="AT135" s="58"/>
      <c r="AU135" s="144">
        <f t="shared" si="19"/>
        <v>0</v>
      </c>
      <c r="AV135" s="66"/>
      <c r="AW135" s="66"/>
      <c r="AX135" s="67"/>
      <c r="AY135" s="144">
        <f t="shared" si="25"/>
        <v>0</v>
      </c>
      <c r="AZ135" s="68"/>
      <c r="BA135" s="68"/>
      <c r="BB135" s="68"/>
      <c r="BC135" s="144">
        <f t="shared" si="27"/>
        <v>0</v>
      </c>
      <c r="BD135" s="150" t="e">
        <f t="shared" si="28"/>
        <v>#DIV/0!</v>
      </c>
      <c r="BE135" s="138"/>
      <c r="BF135" s="138"/>
      <c r="BG135" s="138"/>
      <c r="BH135" s="144">
        <f t="shared" si="20"/>
        <v>0</v>
      </c>
      <c r="BI135" s="24">
        <f t="shared" si="26"/>
        <v>0</v>
      </c>
      <c r="BJ135" s="57">
        <f t="shared" si="21"/>
        <v>0</v>
      </c>
      <c r="BK135" s="48" t="e">
        <f t="shared" si="22"/>
        <v>#DIV/0!</v>
      </c>
      <c r="BL135" s="110"/>
      <c r="BM135" s="110"/>
      <c r="BN135" s="58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</row>
    <row r="136" spans="1:79" s="37" customFormat="1">
      <c r="A136" s="15">
        <v>127</v>
      </c>
      <c r="B136" s="123" t="s">
        <v>735</v>
      </c>
      <c r="C136" s="59" t="s">
        <v>736</v>
      </c>
      <c r="D136" s="60" t="s">
        <v>553</v>
      </c>
      <c r="E136" s="60" t="s">
        <v>554</v>
      </c>
      <c r="F136" s="60" t="s">
        <v>392</v>
      </c>
      <c r="G136" s="60" t="s">
        <v>310</v>
      </c>
      <c r="H136" s="60" t="s">
        <v>643</v>
      </c>
      <c r="I136" s="58">
        <v>146</v>
      </c>
      <c r="J136" s="58" t="s">
        <v>326</v>
      </c>
      <c r="K136" s="58" t="s">
        <v>912</v>
      </c>
      <c r="L136" s="50"/>
      <c r="M136" s="51"/>
      <c r="N136" s="61"/>
      <c r="O136" s="62"/>
      <c r="P136" s="61"/>
      <c r="Q136" s="62"/>
      <c r="R136" s="61"/>
      <c r="S136" s="63"/>
      <c r="T136" s="61"/>
      <c r="U136" s="63"/>
      <c r="V136" s="61"/>
      <c r="W136" s="63"/>
      <c r="X136" s="61"/>
      <c r="Y136" s="63"/>
      <c r="Z136" s="61"/>
      <c r="AA136" s="63"/>
      <c r="AB136" s="61"/>
      <c r="AC136" s="63"/>
      <c r="AD136" s="64"/>
      <c r="AE136" s="65"/>
      <c r="AF136" s="64"/>
      <c r="AG136" s="65"/>
      <c r="AH136" s="64"/>
      <c r="AI136" s="65"/>
      <c r="AJ136" s="64"/>
      <c r="AK136" s="65"/>
      <c r="AL136" s="64"/>
      <c r="AM136" s="65"/>
      <c r="AN136" s="64"/>
      <c r="AO136" s="65"/>
      <c r="AP136" s="147">
        <f t="shared" si="29"/>
        <v>0</v>
      </c>
      <c r="AQ136" s="147">
        <f t="shared" si="30"/>
        <v>0</v>
      </c>
      <c r="AR136" s="58"/>
      <c r="AS136" s="58"/>
      <c r="AT136" s="58"/>
      <c r="AU136" s="144">
        <f t="shared" si="19"/>
        <v>0</v>
      </c>
      <c r="AV136" s="66"/>
      <c r="AW136" s="66"/>
      <c r="AX136" s="67"/>
      <c r="AY136" s="144">
        <f t="shared" si="25"/>
        <v>0</v>
      </c>
      <c r="AZ136" s="68"/>
      <c r="BA136" s="68"/>
      <c r="BB136" s="68"/>
      <c r="BC136" s="144">
        <f t="shared" si="27"/>
        <v>0</v>
      </c>
      <c r="BD136" s="150" t="e">
        <f t="shared" si="28"/>
        <v>#DIV/0!</v>
      </c>
      <c r="BE136" s="138"/>
      <c r="BF136" s="138"/>
      <c r="BG136" s="138"/>
      <c r="BH136" s="144">
        <f t="shared" si="20"/>
        <v>0</v>
      </c>
      <c r="BI136" s="24">
        <f t="shared" si="26"/>
        <v>0</v>
      </c>
      <c r="BJ136" s="57">
        <f t="shared" si="21"/>
        <v>0</v>
      </c>
      <c r="BK136" s="48" t="e">
        <f t="shared" si="22"/>
        <v>#DIV/0!</v>
      </c>
      <c r="BL136" s="110"/>
      <c r="BM136" s="110"/>
      <c r="BN136" s="58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</row>
    <row r="137" spans="1:79" s="37" customFormat="1">
      <c r="A137" s="15">
        <v>128</v>
      </c>
      <c r="B137" s="123" t="s">
        <v>737</v>
      </c>
      <c r="C137" s="59" t="s">
        <v>738</v>
      </c>
      <c r="D137" s="60" t="s">
        <v>396</v>
      </c>
      <c r="E137" s="60" t="s">
        <v>395</v>
      </c>
      <c r="F137" s="60" t="s">
        <v>396</v>
      </c>
      <c r="G137" s="60" t="s">
        <v>310</v>
      </c>
      <c r="H137" s="60" t="s">
        <v>643</v>
      </c>
      <c r="I137" s="58">
        <v>189</v>
      </c>
      <c r="J137" s="58" t="s">
        <v>316</v>
      </c>
      <c r="K137" s="58" t="s">
        <v>912</v>
      </c>
      <c r="L137" s="50"/>
      <c r="M137" s="51"/>
      <c r="N137" s="61"/>
      <c r="O137" s="62"/>
      <c r="P137" s="61"/>
      <c r="Q137" s="62"/>
      <c r="R137" s="61"/>
      <c r="S137" s="63"/>
      <c r="T137" s="61"/>
      <c r="U137" s="63"/>
      <c r="V137" s="61"/>
      <c r="W137" s="63"/>
      <c r="X137" s="61"/>
      <c r="Y137" s="63"/>
      <c r="Z137" s="61"/>
      <c r="AA137" s="63"/>
      <c r="AB137" s="61"/>
      <c r="AC137" s="63"/>
      <c r="AD137" s="64"/>
      <c r="AE137" s="65"/>
      <c r="AF137" s="64"/>
      <c r="AG137" s="65"/>
      <c r="AH137" s="64"/>
      <c r="AI137" s="65"/>
      <c r="AJ137" s="64"/>
      <c r="AK137" s="65"/>
      <c r="AL137" s="64"/>
      <c r="AM137" s="65"/>
      <c r="AN137" s="64"/>
      <c r="AO137" s="65"/>
      <c r="AP137" s="147">
        <f t="shared" si="29"/>
        <v>0</v>
      </c>
      <c r="AQ137" s="147">
        <f t="shared" si="30"/>
        <v>0</v>
      </c>
      <c r="AR137" s="58"/>
      <c r="AS137" s="58"/>
      <c r="AT137" s="58"/>
      <c r="AU137" s="144">
        <f t="shared" si="19"/>
        <v>0</v>
      </c>
      <c r="AV137" s="66"/>
      <c r="AW137" s="66"/>
      <c r="AX137" s="67"/>
      <c r="AY137" s="144">
        <f t="shared" si="25"/>
        <v>0</v>
      </c>
      <c r="AZ137" s="68"/>
      <c r="BA137" s="68"/>
      <c r="BB137" s="68"/>
      <c r="BC137" s="144">
        <f t="shared" si="27"/>
        <v>0</v>
      </c>
      <c r="BD137" s="150" t="e">
        <f t="shared" si="28"/>
        <v>#DIV/0!</v>
      </c>
      <c r="BE137" s="138"/>
      <c r="BF137" s="138"/>
      <c r="BG137" s="138"/>
      <c r="BH137" s="144">
        <f t="shared" si="20"/>
        <v>0</v>
      </c>
      <c r="BI137" s="24">
        <f t="shared" si="26"/>
        <v>0</v>
      </c>
      <c r="BJ137" s="57">
        <f t="shared" si="21"/>
        <v>0</v>
      </c>
      <c r="BK137" s="48" t="e">
        <f t="shared" si="22"/>
        <v>#DIV/0!</v>
      </c>
      <c r="BL137" s="110"/>
      <c r="BM137" s="110"/>
      <c r="BN137" s="58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</row>
    <row r="138" spans="1:79" s="37" customFormat="1">
      <c r="A138" s="15">
        <v>129</v>
      </c>
      <c r="B138" s="123" t="s">
        <v>739</v>
      </c>
      <c r="C138" s="59" t="s">
        <v>740</v>
      </c>
      <c r="D138" s="60" t="s">
        <v>741</v>
      </c>
      <c r="E138" s="60" t="s">
        <v>742</v>
      </c>
      <c r="F138" s="60" t="s">
        <v>742</v>
      </c>
      <c r="G138" s="60" t="s">
        <v>310</v>
      </c>
      <c r="H138" s="60" t="s">
        <v>643</v>
      </c>
      <c r="I138" s="58">
        <v>91.3</v>
      </c>
      <c r="J138" s="58" t="s">
        <v>316</v>
      </c>
      <c r="K138" s="58" t="s">
        <v>912</v>
      </c>
      <c r="L138" s="50"/>
      <c r="M138" s="51"/>
      <c r="N138" s="61"/>
      <c r="O138" s="62"/>
      <c r="P138" s="61"/>
      <c r="Q138" s="62"/>
      <c r="R138" s="61"/>
      <c r="S138" s="63"/>
      <c r="T138" s="61"/>
      <c r="U138" s="63"/>
      <c r="V138" s="61"/>
      <c r="W138" s="63"/>
      <c r="X138" s="61"/>
      <c r="Y138" s="63"/>
      <c r="Z138" s="61"/>
      <c r="AA138" s="63"/>
      <c r="AB138" s="61"/>
      <c r="AC138" s="63"/>
      <c r="AD138" s="64"/>
      <c r="AE138" s="65"/>
      <c r="AF138" s="64"/>
      <c r="AG138" s="65"/>
      <c r="AH138" s="64"/>
      <c r="AI138" s="65"/>
      <c r="AJ138" s="64"/>
      <c r="AK138" s="65"/>
      <c r="AL138" s="64"/>
      <c r="AM138" s="65"/>
      <c r="AN138" s="64"/>
      <c r="AO138" s="65"/>
      <c r="AP138" s="147">
        <f t="shared" si="29"/>
        <v>0</v>
      </c>
      <c r="AQ138" s="147">
        <f t="shared" si="30"/>
        <v>0</v>
      </c>
      <c r="AR138" s="58"/>
      <c r="AS138" s="58"/>
      <c r="AT138" s="58"/>
      <c r="AU138" s="144">
        <f t="shared" si="19"/>
        <v>0</v>
      </c>
      <c r="AV138" s="66"/>
      <c r="AW138" s="66"/>
      <c r="AX138" s="67"/>
      <c r="AY138" s="144">
        <f t="shared" si="25"/>
        <v>0</v>
      </c>
      <c r="AZ138" s="68"/>
      <c r="BA138" s="68"/>
      <c r="BB138" s="68"/>
      <c r="BC138" s="144">
        <f t="shared" si="27"/>
        <v>0</v>
      </c>
      <c r="BD138" s="150" t="e">
        <f t="shared" si="28"/>
        <v>#DIV/0!</v>
      </c>
      <c r="BE138" s="138"/>
      <c r="BF138" s="138"/>
      <c r="BG138" s="138"/>
      <c r="BH138" s="144">
        <f t="shared" si="20"/>
        <v>0</v>
      </c>
      <c r="BI138" s="24">
        <f t="shared" si="26"/>
        <v>0</v>
      </c>
      <c r="BJ138" s="57">
        <f t="shared" si="21"/>
        <v>0</v>
      </c>
      <c r="BK138" s="48" t="e">
        <f t="shared" si="22"/>
        <v>#DIV/0!</v>
      </c>
      <c r="BL138" s="110"/>
      <c r="BM138" s="110"/>
      <c r="BN138" s="58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</row>
    <row r="139" spans="1:79" s="37" customFormat="1">
      <c r="A139" s="15">
        <v>130</v>
      </c>
      <c r="B139" s="123" t="s">
        <v>743</v>
      </c>
      <c r="C139" s="59" t="s">
        <v>744</v>
      </c>
      <c r="D139" s="60" t="s">
        <v>745</v>
      </c>
      <c r="E139" s="60" t="s">
        <v>746</v>
      </c>
      <c r="F139" s="60" t="s">
        <v>747</v>
      </c>
      <c r="G139" s="60" t="s">
        <v>310</v>
      </c>
      <c r="H139" s="60" t="s">
        <v>643</v>
      </c>
      <c r="I139" s="58">
        <v>122</v>
      </c>
      <c r="J139" s="58" t="s">
        <v>321</v>
      </c>
      <c r="K139" s="58" t="s">
        <v>912</v>
      </c>
      <c r="L139" s="50"/>
      <c r="M139" s="51"/>
      <c r="N139" s="61"/>
      <c r="O139" s="62"/>
      <c r="P139" s="61"/>
      <c r="Q139" s="62"/>
      <c r="R139" s="61"/>
      <c r="S139" s="63"/>
      <c r="T139" s="61"/>
      <c r="U139" s="63"/>
      <c r="V139" s="61"/>
      <c r="W139" s="63"/>
      <c r="X139" s="61"/>
      <c r="Y139" s="63"/>
      <c r="Z139" s="61"/>
      <c r="AA139" s="63"/>
      <c r="AB139" s="61"/>
      <c r="AC139" s="63"/>
      <c r="AD139" s="64"/>
      <c r="AE139" s="65"/>
      <c r="AF139" s="64"/>
      <c r="AG139" s="65"/>
      <c r="AH139" s="64"/>
      <c r="AI139" s="65"/>
      <c r="AJ139" s="64"/>
      <c r="AK139" s="65"/>
      <c r="AL139" s="64"/>
      <c r="AM139" s="65"/>
      <c r="AN139" s="64"/>
      <c r="AO139" s="65"/>
      <c r="AP139" s="147">
        <f t="shared" si="29"/>
        <v>0</v>
      </c>
      <c r="AQ139" s="147">
        <f t="shared" si="30"/>
        <v>0</v>
      </c>
      <c r="AR139" s="58"/>
      <c r="AS139" s="58"/>
      <c r="AT139" s="58"/>
      <c r="AU139" s="144">
        <f t="shared" ref="AU139:AU186" si="31">SUM(AR139:AT139)</f>
        <v>0</v>
      </c>
      <c r="AV139" s="66"/>
      <c r="AW139" s="66"/>
      <c r="AX139" s="67"/>
      <c r="AY139" s="144">
        <f t="shared" si="25"/>
        <v>0</v>
      </c>
      <c r="AZ139" s="68"/>
      <c r="BA139" s="68"/>
      <c r="BB139" s="68"/>
      <c r="BC139" s="144">
        <f t="shared" si="27"/>
        <v>0</v>
      </c>
      <c r="BD139" s="150" t="e">
        <f t="shared" si="28"/>
        <v>#DIV/0!</v>
      </c>
      <c r="BE139" s="138"/>
      <c r="BF139" s="138"/>
      <c r="BG139" s="138"/>
      <c r="BH139" s="144">
        <f t="shared" ref="BH139:BH186" si="32">SUM(BE139:BG139)</f>
        <v>0</v>
      </c>
      <c r="BI139" s="24">
        <f t="shared" si="26"/>
        <v>0</v>
      </c>
      <c r="BJ139" s="57">
        <f t="shared" ref="BJ139:BJ186" si="33">SUM(BI139-AY139)</f>
        <v>0</v>
      </c>
      <c r="BK139" s="48" t="e">
        <f t="shared" ref="BK139:BK186" si="34">+BJ139*100/AY139</f>
        <v>#DIV/0!</v>
      </c>
      <c r="BL139" s="110"/>
      <c r="BM139" s="110"/>
      <c r="BN139" s="58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</row>
    <row r="140" spans="1:79" s="37" customFormat="1">
      <c r="A140" s="15">
        <v>131</v>
      </c>
      <c r="B140" s="123" t="s">
        <v>748</v>
      </c>
      <c r="C140" s="59" t="s">
        <v>749</v>
      </c>
      <c r="D140" s="60" t="s">
        <v>750</v>
      </c>
      <c r="E140" s="60" t="s">
        <v>751</v>
      </c>
      <c r="F140" s="60" t="s">
        <v>752</v>
      </c>
      <c r="G140" s="60" t="s">
        <v>310</v>
      </c>
      <c r="H140" s="60" t="s">
        <v>643</v>
      </c>
      <c r="I140" s="58">
        <v>145</v>
      </c>
      <c r="J140" s="58" t="s">
        <v>321</v>
      </c>
      <c r="K140" s="58" t="s">
        <v>912</v>
      </c>
      <c r="L140" s="50"/>
      <c r="M140" s="51"/>
      <c r="N140" s="61"/>
      <c r="O140" s="62"/>
      <c r="P140" s="61"/>
      <c r="Q140" s="62"/>
      <c r="R140" s="61"/>
      <c r="S140" s="63"/>
      <c r="T140" s="61"/>
      <c r="U140" s="63"/>
      <c r="V140" s="61"/>
      <c r="W140" s="63"/>
      <c r="X140" s="61"/>
      <c r="Y140" s="63"/>
      <c r="Z140" s="61"/>
      <c r="AA140" s="63"/>
      <c r="AB140" s="61"/>
      <c r="AC140" s="63"/>
      <c r="AD140" s="64"/>
      <c r="AE140" s="65"/>
      <c r="AF140" s="64"/>
      <c r="AG140" s="65"/>
      <c r="AH140" s="64"/>
      <c r="AI140" s="65"/>
      <c r="AJ140" s="64"/>
      <c r="AK140" s="65"/>
      <c r="AL140" s="64"/>
      <c r="AM140" s="65"/>
      <c r="AN140" s="64"/>
      <c r="AO140" s="65"/>
      <c r="AP140" s="147">
        <f t="shared" si="29"/>
        <v>0</v>
      </c>
      <c r="AQ140" s="147">
        <f t="shared" si="30"/>
        <v>0</v>
      </c>
      <c r="AR140" s="58"/>
      <c r="AS140" s="58"/>
      <c r="AT140" s="58"/>
      <c r="AU140" s="144">
        <f t="shared" si="31"/>
        <v>0</v>
      </c>
      <c r="AV140" s="66"/>
      <c r="AW140" s="66"/>
      <c r="AX140" s="67"/>
      <c r="AY140" s="144">
        <f t="shared" ref="AY140:AY186" si="35">SUM(AV140:AX140)</f>
        <v>0</v>
      </c>
      <c r="AZ140" s="68"/>
      <c r="BA140" s="68"/>
      <c r="BB140" s="68"/>
      <c r="BC140" s="144">
        <f t="shared" si="27"/>
        <v>0</v>
      </c>
      <c r="BD140" s="150" t="e">
        <f t="shared" si="28"/>
        <v>#DIV/0!</v>
      </c>
      <c r="BE140" s="138"/>
      <c r="BF140" s="138"/>
      <c r="BG140" s="138"/>
      <c r="BH140" s="144">
        <f t="shared" si="32"/>
        <v>0</v>
      </c>
      <c r="BI140" s="24">
        <f t="shared" ref="BI140:BI186" si="36">AU140-BH140</f>
        <v>0</v>
      </c>
      <c r="BJ140" s="57">
        <f t="shared" si="33"/>
        <v>0</v>
      </c>
      <c r="BK140" s="48" t="e">
        <f t="shared" si="34"/>
        <v>#DIV/0!</v>
      </c>
      <c r="BL140" s="110"/>
      <c r="BM140" s="110"/>
      <c r="BN140" s="58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</row>
    <row r="141" spans="1:79" s="37" customFormat="1">
      <c r="A141" s="15">
        <v>132</v>
      </c>
      <c r="B141" s="123" t="s">
        <v>753</v>
      </c>
      <c r="C141" s="59" t="s">
        <v>754</v>
      </c>
      <c r="D141" s="60" t="s">
        <v>755</v>
      </c>
      <c r="E141" s="60" t="s">
        <v>756</v>
      </c>
      <c r="F141" s="60" t="s">
        <v>757</v>
      </c>
      <c r="G141" s="60" t="s">
        <v>310</v>
      </c>
      <c r="H141" s="60" t="s">
        <v>643</v>
      </c>
      <c r="I141" s="58">
        <v>223</v>
      </c>
      <c r="J141" s="58" t="s">
        <v>321</v>
      </c>
      <c r="K141" s="58" t="s">
        <v>912</v>
      </c>
      <c r="L141" s="50"/>
      <c r="M141" s="51"/>
      <c r="N141" s="61"/>
      <c r="O141" s="62"/>
      <c r="P141" s="61"/>
      <c r="Q141" s="62"/>
      <c r="R141" s="61"/>
      <c r="S141" s="63"/>
      <c r="T141" s="61"/>
      <c r="U141" s="63"/>
      <c r="V141" s="61"/>
      <c r="W141" s="63"/>
      <c r="X141" s="61"/>
      <c r="Y141" s="63"/>
      <c r="Z141" s="61"/>
      <c r="AA141" s="63"/>
      <c r="AB141" s="61"/>
      <c r="AC141" s="63"/>
      <c r="AD141" s="64"/>
      <c r="AE141" s="65"/>
      <c r="AF141" s="64"/>
      <c r="AG141" s="65"/>
      <c r="AH141" s="64"/>
      <c r="AI141" s="65"/>
      <c r="AJ141" s="64"/>
      <c r="AK141" s="65"/>
      <c r="AL141" s="64"/>
      <c r="AM141" s="65"/>
      <c r="AN141" s="64"/>
      <c r="AO141" s="65"/>
      <c r="AP141" s="147">
        <f t="shared" si="29"/>
        <v>0</v>
      </c>
      <c r="AQ141" s="147">
        <f t="shared" si="30"/>
        <v>0</v>
      </c>
      <c r="AR141" s="58"/>
      <c r="AS141" s="58"/>
      <c r="AT141" s="58"/>
      <c r="AU141" s="144">
        <f t="shared" si="31"/>
        <v>0</v>
      </c>
      <c r="AV141" s="66"/>
      <c r="AW141" s="66"/>
      <c r="AX141" s="67"/>
      <c r="AY141" s="144">
        <f t="shared" si="35"/>
        <v>0</v>
      </c>
      <c r="AZ141" s="68"/>
      <c r="BA141" s="68"/>
      <c r="BB141" s="68"/>
      <c r="BC141" s="144">
        <f t="shared" si="27"/>
        <v>0</v>
      </c>
      <c r="BD141" s="150" t="e">
        <f t="shared" si="28"/>
        <v>#DIV/0!</v>
      </c>
      <c r="BE141" s="138"/>
      <c r="BF141" s="138"/>
      <c r="BG141" s="138"/>
      <c r="BH141" s="144">
        <f t="shared" si="32"/>
        <v>0</v>
      </c>
      <c r="BI141" s="24">
        <f t="shared" si="36"/>
        <v>0</v>
      </c>
      <c r="BJ141" s="57">
        <f t="shared" si="33"/>
        <v>0</v>
      </c>
      <c r="BK141" s="48" t="e">
        <f t="shared" si="34"/>
        <v>#DIV/0!</v>
      </c>
      <c r="BL141" s="110"/>
      <c r="BM141" s="110"/>
      <c r="BN141" s="58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</row>
    <row r="142" spans="1:79" s="37" customFormat="1">
      <c r="A142" s="15">
        <v>133</v>
      </c>
      <c r="B142" s="123" t="s">
        <v>758</v>
      </c>
      <c r="C142" s="59" t="s">
        <v>759</v>
      </c>
      <c r="D142" s="60" t="s">
        <v>760</v>
      </c>
      <c r="E142" s="60" t="s">
        <v>761</v>
      </c>
      <c r="F142" s="60" t="s">
        <v>762</v>
      </c>
      <c r="G142" s="60" t="s">
        <v>310</v>
      </c>
      <c r="H142" s="60" t="s">
        <v>643</v>
      </c>
      <c r="I142" s="58">
        <v>102</v>
      </c>
      <c r="J142" s="58" t="s">
        <v>316</v>
      </c>
      <c r="K142" s="58" t="s">
        <v>912</v>
      </c>
      <c r="L142" s="50"/>
      <c r="M142" s="51"/>
      <c r="N142" s="61"/>
      <c r="O142" s="62"/>
      <c r="P142" s="61"/>
      <c r="Q142" s="62"/>
      <c r="R142" s="61"/>
      <c r="S142" s="63"/>
      <c r="T142" s="61"/>
      <c r="U142" s="63"/>
      <c r="V142" s="61"/>
      <c r="W142" s="63"/>
      <c r="X142" s="61"/>
      <c r="Y142" s="63"/>
      <c r="Z142" s="61"/>
      <c r="AA142" s="63"/>
      <c r="AB142" s="61"/>
      <c r="AC142" s="63"/>
      <c r="AD142" s="64"/>
      <c r="AE142" s="65"/>
      <c r="AF142" s="64"/>
      <c r="AG142" s="65"/>
      <c r="AH142" s="64"/>
      <c r="AI142" s="65"/>
      <c r="AJ142" s="64"/>
      <c r="AK142" s="65"/>
      <c r="AL142" s="64"/>
      <c r="AM142" s="65"/>
      <c r="AN142" s="64"/>
      <c r="AO142" s="65"/>
      <c r="AP142" s="147">
        <f t="shared" si="29"/>
        <v>0</v>
      </c>
      <c r="AQ142" s="147">
        <f t="shared" si="30"/>
        <v>0</v>
      </c>
      <c r="AR142" s="58"/>
      <c r="AS142" s="58"/>
      <c r="AT142" s="58"/>
      <c r="AU142" s="144">
        <f t="shared" si="31"/>
        <v>0</v>
      </c>
      <c r="AV142" s="66"/>
      <c r="AW142" s="66"/>
      <c r="AX142" s="67"/>
      <c r="AY142" s="144">
        <f t="shared" si="35"/>
        <v>0</v>
      </c>
      <c r="AZ142" s="68"/>
      <c r="BA142" s="68"/>
      <c r="BB142" s="68"/>
      <c r="BC142" s="144">
        <f t="shared" si="27"/>
        <v>0</v>
      </c>
      <c r="BD142" s="150" t="e">
        <f t="shared" si="28"/>
        <v>#DIV/0!</v>
      </c>
      <c r="BE142" s="138"/>
      <c r="BF142" s="138"/>
      <c r="BG142" s="138"/>
      <c r="BH142" s="144">
        <f t="shared" si="32"/>
        <v>0</v>
      </c>
      <c r="BI142" s="24">
        <f t="shared" si="36"/>
        <v>0</v>
      </c>
      <c r="BJ142" s="57">
        <f t="shared" si="33"/>
        <v>0</v>
      </c>
      <c r="BK142" s="48" t="e">
        <f t="shared" si="34"/>
        <v>#DIV/0!</v>
      </c>
      <c r="BL142" s="110"/>
      <c r="BM142" s="110"/>
      <c r="BN142" s="58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</row>
    <row r="143" spans="1:79" s="37" customFormat="1">
      <c r="A143" s="15">
        <v>134</v>
      </c>
      <c r="B143" s="123" t="s">
        <v>763</v>
      </c>
      <c r="C143" s="59" t="s">
        <v>764</v>
      </c>
      <c r="D143" s="60" t="s">
        <v>765</v>
      </c>
      <c r="E143" s="60" t="s">
        <v>567</v>
      </c>
      <c r="F143" s="60" t="s">
        <v>408</v>
      </c>
      <c r="G143" s="60" t="s">
        <v>310</v>
      </c>
      <c r="H143" s="60" t="s">
        <v>643</v>
      </c>
      <c r="I143" s="58">
        <v>371</v>
      </c>
      <c r="J143" s="58" t="s">
        <v>326</v>
      </c>
      <c r="K143" s="58" t="s">
        <v>912</v>
      </c>
      <c r="L143" s="50"/>
      <c r="M143" s="51"/>
      <c r="N143" s="61"/>
      <c r="O143" s="62"/>
      <c r="P143" s="61"/>
      <c r="Q143" s="62"/>
      <c r="R143" s="61"/>
      <c r="S143" s="63"/>
      <c r="T143" s="61"/>
      <c r="U143" s="63"/>
      <c r="V143" s="61"/>
      <c r="W143" s="63"/>
      <c r="X143" s="61"/>
      <c r="Y143" s="63"/>
      <c r="Z143" s="61"/>
      <c r="AA143" s="63"/>
      <c r="AB143" s="61"/>
      <c r="AC143" s="63"/>
      <c r="AD143" s="64"/>
      <c r="AE143" s="65"/>
      <c r="AF143" s="64"/>
      <c r="AG143" s="65"/>
      <c r="AH143" s="64"/>
      <c r="AI143" s="65"/>
      <c r="AJ143" s="64"/>
      <c r="AK143" s="65"/>
      <c r="AL143" s="64"/>
      <c r="AM143" s="65"/>
      <c r="AN143" s="64"/>
      <c r="AO143" s="65"/>
      <c r="AP143" s="147">
        <f t="shared" si="29"/>
        <v>0</v>
      </c>
      <c r="AQ143" s="147">
        <f t="shared" si="30"/>
        <v>0</v>
      </c>
      <c r="AR143" s="58"/>
      <c r="AS143" s="58"/>
      <c r="AT143" s="58"/>
      <c r="AU143" s="144">
        <f t="shared" si="31"/>
        <v>0</v>
      </c>
      <c r="AV143" s="66"/>
      <c r="AW143" s="66"/>
      <c r="AX143" s="67"/>
      <c r="AY143" s="144">
        <f t="shared" si="35"/>
        <v>0</v>
      </c>
      <c r="AZ143" s="68"/>
      <c r="BA143" s="68"/>
      <c r="BB143" s="68"/>
      <c r="BC143" s="144">
        <f t="shared" si="27"/>
        <v>0</v>
      </c>
      <c r="BD143" s="150" t="e">
        <f t="shared" si="28"/>
        <v>#DIV/0!</v>
      </c>
      <c r="BE143" s="138"/>
      <c r="BF143" s="138"/>
      <c r="BG143" s="138"/>
      <c r="BH143" s="144">
        <f t="shared" si="32"/>
        <v>0</v>
      </c>
      <c r="BI143" s="24">
        <f t="shared" si="36"/>
        <v>0</v>
      </c>
      <c r="BJ143" s="57">
        <f t="shared" si="33"/>
        <v>0</v>
      </c>
      <c r="BK143" s="48" t="e">
        <f t="shared" si="34"/>
        <v>#DIV/0!</v>
      </c>
      <c r="BL143" s="110"/>
      <c r="BM143" s="110"/>
      <c r="BN143" s="58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</row>
    <row r="144" spans="1:79" s="37" customFormat="1">
      <c r="A144" s="15">
        <v>135</v>
      </c>
      <c r="B144" s="123" t="s">
        <v>766</v>
      </c>
      <c r="C144" s="59" t="s">
        <v>767</v>
      </c>
      <c r="D144" s="60" t="s">
        <v>768</v>
      </c>
      <c r="E144" s="60" t="s">
        <v>769</v>
      </c>
      <c r="F144" s="60" t="s">
        <v>770</v>
      </c>
      <c r="G144" s="60" t="s">
        <v>310</v>
      </c>
      <c r="H144" s="60" t="s">
        <v>643</v>
      </c>
      <c r="I144" s="58">
        <v>365</v>
      </c>
      <c r="J144" s="58" t="s">
        <v>326</v>
      </c>
      <c r="K144" s="58" t="s">
        <v>912</v>
      </c>
      <c r="L144" s="50"/>
      <c r="M144" s="51"/>
      <c r="N144" s="61"/>
      <c r="O144" s="62"/>
      <c r="P144" s="61"/>
      <c r="Q144" s="62"/>
      <c r="R144" s="61"/>
      <c r="S144" s="63"/>
      <c r="T144" s="61"/>
      <c r="U144" s="63"/>
      <c r="V144" s="61"/>
      <c r="W144" s="63"/>
      <c r="X144" s="61"/>
      <c r="Y144" s="63"/>
      <c r="Z144" s="61"/>
      <c r="AA144" s="63"/>
      <c r="AB144" s="61"/>
      <c r="AC144" s="63"/>
      <c r="AD144" s="64"/>
      <c r="AE144" s="65"/>
      <c r="AF144" s="64"/>
      <c r="AG144" s="65"/>
      <c r="AH144" s="64"/>
      <c r="AI144" s="65"/>
      <c r="AJ144" s="64"/>
      <c r="AK144" s="65"/>
      <c r="AL144" s="64"/>
      <c r="AM144" s="65"/>
      <c r="AN144" s="64"/>
      <c r="AO144" s="65"/>
      <c r="AP144" s="147">
        <f t="shared" si="29"/>
        <v>0</v>
      </c>
      <c r="AQ144" s="147">
        <f t="shared" si="30"/>
        <v>0</v>
      </c>
      <c r="AR144" s="58"/>
      <c r="AS144" s="58"/>
      <c r="AT144" s="58"/>
      <c r="AU144" s="144">
        <f t="shared" si="31"/>
        <v>0</v>
      </c>
      <c r="AV144" s="66"/>
      <c r="AW144" s="66"/>
      <c r="AX144" s="67"/>
      <c r="AY144" s="144">
        <f t="shared" si="35"/>
        <v>0</v>
      </c>
      <c r="AZ144" s="68"/>
      <c r="BA144" s="68"/>
      <c r="BB144" s="68"/>
      <c r="BC144" s="144">
        <f t="shared" si="27"/>
        <v>0</v>
      </c>
      <c r="BD144" s="150" t="e">
        <f t="shared" si="28"/>
        <v>#DIV/0!</v>
      </c>
      <c r="BE144" s="138"/>
      <c r="BF144" s="138"/>
      <c r="BG144" s="138"/>
      <c r="BH144" s="144">
        <f t="shared" si="32"/>
        <v>0</v>
      </c>
      <c r="BI144" s="24">
        <f t="shared" si="36"/>
        <v>0</v>
      </c>
      <c r="BJ144" s="57">
        <f t="shared" si="33"/>
        <v>0</v>
      </c>
      <c r="BK144" s="48" t="e">
        <f t="shared" si="34"/>
        <v>#DIV/0!</v>
      </c>
      <c r="BL144" s="110"/>
      <c r="BM144" s="110"/>
      <c r="BN144" s="58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</row>
    <row r="145" spans="1:79" s="37" customFormat="1">
      <c r="A145" s="15">
        <v>136</v>
      </c>
      <c r="B145" s="123" t="s">
        <v>771</v>
      </c>
      <c r="C145" s="59" t="s">
        <v>772</v>
      </c>
      <c r="D145" s="60" t="s">
        <v>560</v>
      </c>
      <c r="E145" s="60" t="s">
        <v>399</v>
      </c>
      <c r="F145" s="60" t="s">
        <v>400</v>
      </c>
      <c r="G145" s="60" t="s">
        <v>310</v>
      </c>
      <c r="H145" s="60" t="s">
        <v>643</v>
      </c>
      <c r="I145" s="58">
        <v>426</v>
      </c>
      <c r="J145" s="58" t="s">
        <v>321</v>
      </c>
      <c r="K145" s="58" t="s">
        <v>912</v>
      </c>
      <c r="L145" s="50"/>
      <c r="M145" s="51"/>
      <c r="N145" s="61"/>
      <c r="O145" s="62"/>
      <c r="P145" s="61"/>
      <c r="Q145" s="62"/>
      <c r="R145" s="61"/>
      <c r="S145" s="63"/>
      <c r="T145" s="61"/>
      <c r="U145" s="63"/>
      <c r="V145" s="61"/>
      <c r="W145" s="63"/>
      <c r="X145" s="61"/>
      <c r="Y145" s="63"/>
      <c r="Z145" s="61"/>
      <c r="AA145" s="63"/>
      <c r="AB145" s="61"/>
      <c r="AC145" s="63"/>
      <c r="AD145" s="64"/>
      <c r="AE145" s="65"/>
      <c r="AF145" s="64"/>
      <c r="AG145" s="65"/>
      <c r="AH145" s="64"/>
      <c r="AI145" s="65"/>
      <c r="AJ145" s="64"/>
      <c r="AK145" s="65"/>
      <c r="AL145" s="64"/>
      <c r="AM145" s="65"/>
      <c r="AN145" s="64"/>
      <c r="AO145" s="65"/>
      <c r="AP145" s="147">
        <f t="shared" si="29"/>
        <v>0</v>
      </c>
      <c r="AQ145" s="147">
        <f t="shared" si="30"/>
        <v>0</v>
      </c>
      <c r="AR145" s="58"/>
      <c r="AS145" s="58"/>
      <c r="AT145" s="58"/>
      <c r="AU145" s="144">
        <f t="shared" si="31"/>
        <v>0</v>
      </c>
      <c r="AV145" s="66"/>
      <c r="AW145" s="66"/>
      <c r="AX145" s="67"/>
      <c r="AY145" s="144">
        <f t="shared" si="35"/>
        <v>0</v>
      </c>
      <c r="AZ145" s="68"/>
      <c r="BA145" s="68"/>
      <c r="BB145" s="68"/>
      <c r="BC145" s="144">
        <f t="shared" si="27"/>
        <v>0</v>
      </c>
      <c r="BD145" s="150" t="e">
        <f t="shared" si="28"/>
        <v>#DIV/0!</v>
      </c>
      <c r="BE145" s="138"/>
      <c r="BF145" s="138"/>
      <c r="BG145" s="138"/>
      <c r="BH145" s="144">
        <f t="shared" si="32"/>
        <v>0</v>
      </c>
      <c r="BI145" s="24">
        <f t="shared" si="36"/>
        <v>0</v>
      </c>
      <c r="BJ145" s="57">
        <f t="shared" si="33"/>
        <v>0</v>
      </c>
      <c r="BK145" s="48" t="e">
        <f t="shared" si="34"/>
        <v>#DIV/0!</v>
      </c>
      <c r="BL145" s="110"/>
      <c r="BM145" s="110"/>
      <c r="BN145" s="58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</row>
    <row r="146" spans="1:79" s="37" customFormat="1">
      <c r="A146" s="15">
        <v>137</v>
      </c>
      <c r="B146" s="123" t="s">
        <v>773</v>
      </c>
      <c r="C146" s="59" t="s">
        <v>774</v>
      </c>
      <c r="D146" s="60" t="s">
        <v>775</v>
      </c>
      <c r="E146" s="60" t="s">
        <v>563</v>
      </c>
      <c r="F146" s="60" t="s">
        <v>564</v>
      </c>
      <c r="G146" s="60" t="s">
        <v>310</v>
      </c>
      <c r="H146" s="60" t="s">
        <v>643</v>
      </c>
      <c r="I146" s="58">
        <v>241</v>
      </c>
      <c r="J146" s="58" t="s">
        <v>321</v>
      </c>
      <c r="K146" s="58" t="s">
        <v>912</v>
      </c>
      <c r="L146" s="50"/>
      <c r="M146" s="51"/>
      <c r="N146" s="61"/>
      <c r="O146" s="62"/>
      <c r="P146" s="61"/>
      <c r="Q146" s="62"/>
      <c r="R146" s="61"/>
      <c r="S146" s="63"/>
      <c r="T146" s="61"/>
      <c r="U146" s="63"/>
      <c r="V146" s="61"/>
      <c r="W146" s="63"/>
      <c r="X146" s="61"/>
      <c r="Y146" s="63"/>
      <c r="Z146" s="61"/>
      <c r="AA146" s="63"/>
      <c r="AB146" s="61"/>
      <c r="AC146" s="63"/>
      <c r="AD146" s="64"/>
      <c r="AE146" s="65"/>
      <c r="AF146" s="64"/>
      <c r="AG146" s="65"/>
      <c r="AH146" s="64"/>
      <c r="AI146" s="65"/>
      <c r="AJ146" s="64"/>
      <c r="AK146" s="65"/>
      <c r="AL146" s="64"/>
      <c r="AM146" s="65"/>
      <c r="AN146" s="64"/>
      <c r="AO146" s="65"/>
      <c r="AP146" s="147">
        <f t="shared" si="29"/>
        <v>0</v>
      </c>
      <c r="AQ146" s="147">
        <f t="shared" si="30"/>
        <v>0</v>
      </c>
      <c r="AR146" s="58"/>
      <c r="AS146" s="58"/>
      <c r="AT146" s="58"/>
      <c r="AU146" s="144">
        <f t="shared" si="31"/>
        <v>0</v>
      </c>
      <c r="AV146" s="66"/>
      <c r="AW146" s="66"/>
      <c r="AX146" s="67"/>
      <c r="AY146" s="144">
        <f t="shared" si="35"/>
        <v>0</v>
      </c>
      <c r="AZ146" s="68"/>
      <c r="BA146" s="68"/>
      <c r="BB146" s="68"/>
      <c r="BC146" s="144">
        <f t="shared" si="27"/>
        <v>0</v>
      </c>
      <c r="BD146" s="150" t="e">
        <f t="shared" si="28"/>
        <v>#DIV/0!</v>
      </c>
      <c r="BE146" s="138"/>
      <c r="BF146" s="138"/>
      <c r="BG146" s="138"/>
      <c r="BH146" s="144">
        <f t="shared" si="32"/>
        <v>0</v>
      </c>
      <c r="BI146" s="24">
        <f t="shared" si="36"/>
        <v>0</v>
      </c>
      <c r="BJ146" s="57">
        <f t="shared" si="33"/>
        <v>0</v>
      </c>
      <c r="BK146" s="48" t="e">
        <f t="shared" si="34"/>
        <v>#DIV/0!</v>
      </c>
      <c r="BL146" s="110"/>
      <c r="BM146" s="110"/>
      <c r="BN146" s="58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</row>
    <row r="147" spans="1:79" s="37" customFormat="1">
      <c r="A147" s="15">
        <v>138</v>
      </c>
      <c r="B147" s="123" t="s">
        <v>776</v>
      </c>
      <c r="C147" s="59" t="s">
        <v>777</v>
      </c>
      <c r="D147" s="60" t="s">
        <v>593</v>
      </c>
      <c r="E147" s="60" t="s">
        <v>570</v>
      </c>
      <c r="F147" s="60" t="s">
        <v>571</v>
      </c>
      <c r="G147" s="60" t="s">
        <v>310</v>
      </c>
      <c r="H147" s="60" t="s">
        <v>643</v>
      </c>
      <c r="I147" s="58">
        <v>699</v>
      </c>
      <c r="J147" s="58" t="s">
        <v>316</v>
      </c>
      <c r="K147" s="58" t="s">
        <v>912</v>
      </c>
      <c r="L147" s="50"/>
      <c r="M147" s="51"/>
      <c r="N147" s="61"/>
      <c r="O147" s="62"/>
      <c r="P147" s="61"/>
      <c r="Q147" s="62"/>
      <c r="R147" s="61"/>
      <c r="S147" s="63"/>
      <c r="T147" s="61"/>
      <c r="U147" s="63"/>
      <c r="V147" s="61"/>
      <c r="W147" s="63"/>
      <c r="X147" s="61"/>
      <c r="Y147" s="63"/>
      <c r="Z147" s="61"/>
      <c r="AA147" s="63"/>
      <c r="AB147" s="61"/>
      <c r="AC147" s="63"/>
      <c r="AD147" s="64"/>
      <c r="AE147" s="65"/>
      <c r="AF147" s="64"/>
      <c r="AG147" s="65"/>
      <c r="AH147" s="64"/>
      <c r="AI147" s="65"/>
      <c r="AJ147" s="64"/>
      <c r="AK147" s="65"/>
      <c r="AL147" s="64"/>
      <c r="AM147" s="65"/>
      <c r="AN147" s="64"/>
      <c r="AO147" s="65"/>
      <c r="AP147" s="147">
        <f t="shared" si="29"/>
        <v>0</v>
      </c>
      <c r="AQ147" s="147">
        <f t="shared" si="30"/>
        <v>0</v>
      </c>
      <c r="AR147" s="58"/>
      <c r="AS147" s="58"/>
      <c r="AT147" s="58"/>
      <c r="AU147" s="144">
        <f t="shared" si="31"/>
        <v>0</v>
      </c>
      <c r="AV147" s="66"/>
      <c r="AW147" s="66"/>
      <c r="AX147" s="67"/>
      <c r="AY147" s="144">
        <f t="shared" si="35"/>
        <v>0</v>
      </c>
      <c r="AZ147" s="68"/>
      <c r="BA147" s="68"/>
      <c r="BB147" s="68"/>
      <c r="BC147" s="144">
        <f t="shared" si="27"/>
        <v>0</v>
      </c>
      <c r="BD147" s="150" t="e">
        <f t="shared" si="28"/>
        <v>#DIV/0!</v>
      </c>
      <c r="BE147" s="138"/>
      <c r="BF147" s="138"/>
      <c r="BG147" s="138"/>
      <c r="BH147" s="144">
        <f t="shared" si="32"/>
        <v>0</v>
      </c>
      <c r="BI147" s="24">
        <f t="shared" si="36"/>
        <v>0</v>
      </c>
      <c r="BJ147" s="57">
        <f t="shared" si="33"/>
        <v>0</v>
      </c>
      <c r="BK147" s="48" t="e">
        <f t="shared" si="34"/>
        <v>#DIV/0!</v>
      </c>
      <c r="BL147" s="110"/>
      <c r="BM147" s="110"/>
      <c r="BN147" s="58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</row>
    <row r="148" spans="1:79" s="37" customFormat="1">
      <c r="A148" s="15">
        <v>139</v>
      </c>
      <c r="B148" s="123" t="s">
        <v>778</v>
      </c>
      <c r="C148" s="59" t="s">
        <v>779</v>
      </c>
      <c r="D148" s="60" t="s">
        <v>402</v>
      </c>
      <c r="E148" s="60" t="s">
        <v>403</v>
      </c>
      <c r="F148" s="60" t="s">
        <v>404</v>
      </c>
      <c r="G148" s="60" t="s">
        <v>310</v>
      </c>
      <c r="H148" s="60" t="s">
        <v>643</v>
      </c>
      <c r="I148" s="58">
        <v>338</v>
      </c>
      <c r="J148" s="58" t="s">
        <v>321</v>
      </c>
      <c r="K148" s="58" t="s">
        <v>912</v>
      </c>
      <c r="L148" s="50"/>
      <c r="M148" s="51"/>
      <c r="N148" s="61"/>
      <c r="O148" s="62"/>
      <c r="P148" s="61"/>
      <c r="Q148" s="62"/>
      <c r="R148" s="61"/>
      <c r="S148" s="63"/>
      <c r="T148" s="61"/>
      <c r="U148" s="63"/>
      <c r="V148" s="61"/>
      <c r="W148" s="63"/>
      <c r="X148" s="61"/>
      <c r="Y148" s="63"/>
      <c r="Z148" s="61"/>
      <c r="AA148" s="63"/>
      <c r="AB148" s="61"/>
      <c r="AC148" s="63"/>
      <c r="AD148" s="64"/>
      <c r="AE148" s="65"/>
      <c r="AF148" s="64"/>
      <c r="AG148" s="65"/>
      <c r="AH148" s="64"/>
      <c r="AI148" s="65"/>
      <c r="AJ148" s="64"/>
      <c r="AK148" s="65"/>
      <c r="AL148" s="64"/>
      <c r="AM148" s="65"/>
      <c r="AN148" s="64"/>
      <c r="AO148" s="65"/>
      <c r="AP148" s="147">
        <f t="shared" si="29"/>
        <v>0</v>
      </c>
      <c r="AQ148" s="147">
        <f t="shared" si="30"/>
        <v>0</v>
      </c>
      <c r="AR148" s="58"/>
      <c r="AS148" s="58"/>
      <c r="AT148" s="58"/>
      <c r="AU148" s="144">
        <f t="shared" si="31"/>
        <v>0</v>
      </c>
      <c r="AV148" s="66"/>
      <c r="AW148" s="66"/>
      <c r="AX148" s="67"/>
      <c r="AY148" s="144">
        <f t="shared" si="35"/>
        <v>0</v>
      </c>
      <c r="AZ148" s="68"/>
      <c r="BA148" s="68"/>
      <c r="BB148" s="68"/>
      <c r="BC148" s="144">
        <f t="shared" si="27"/>
        <v>0</v>
      </c>
      <c r="BD148" s="150" t="e">
        <f t="shared" si="28"/>
        <v>#DIV/0!</v>
      </c>
      <c r="BE148" s="138"/>
      <c r="BF148" s="138"/>
      <c r="BG148" s="138"/>
      <c r="BH148" s="144">
        <f t="shared" si="32"/>
        <v>0</v>
      </c>
      <c r="BI148" s="24">
        <f t="shared" si="36"/>
        <v>0</v>
      </c>
      <c r="BJ148" s="57">
        <f t="shared" si="33"/>
        <v>0</v>
      </c>
      <c r="BK148" s="48" t="e">
        <f t="shared" si="34"/>
        <v>#DIV/0!</v>
      </c>
      <c r="BL148" s="110"/>
      <c r="BM148" s="110"/>
      <c r="BN148" s="58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</row>
    <row r="149" spans="1:79" s="37" customFormat="1">
      <c r="A149" s="15">
        <v>140</v>
      </c>
      <c r="B149" s="123" t="s">
        <v>780</v>
      </c>
      <c r="C149" s="59" t="s">
        <v>781</v>
      </c>
      <c r="D149" s="60" t="s">
        <v>782</v>
      </c>
      <c r="E149" s="60" t="s">
        <v>783</v>
      </c>
      <c r="F149" s="60" t="s">
        <v>784</v>
      </c>
      <c r="G149" s="60" t="s">
        <v>310</v>
      </c>
      <c r="H149" s="60" t="s">
        <v>643</v>
      </c>
      <c r="I149" s="58">
        <v>439</v>
      </c>
      <c r="J149" s="58" t="s">
        <v>321</v>
      </c>
      <c r="K149" s="58" t="s">
        <v>912</v>
      </c>
      <c r="L149" s="50"/>
      <c r="M149" s="51"/>
      <c r="N149" s="61"/>
      <c r="O149" s="62"/>
      <c r="P149" s="61"/>
      <c r="Q149" s="62"/>
      <c r="R149" s="61"/>
      <c r="S149" s="63"/>
      <c r="T149" s="61"/>
      <c r="U149" s="63"/>
      <c r="V149" s="61"/>
      <c r="W149" s="63"/>
      <c r="X149" s="61"/>
      <c r="Y149" s="63"/>
      <c r="Z149" s="61"/>
      <c r="AA149" s="63"/>
      <c r="AB149" s="61"/>
      <c r="AC149" s="63"/>
      <c r="AD149" s="64"/>
      <c r="AE149" s="65"/>
      <c r="AF149" s="64"/>
      <c r="AG149" s="65"/>
      <c r="AH149" s="64"/>
      <c r="AI149" s="65"/>
      <c r="AJ149" s="64"/>
      <c r="AK149" s="65"/>
      <c r="AL149" s="64"/>
      <c r="AM149" s="65"/>
      <c r="AN149" s="64"/>
      <c r="AO149" s="65"/>
      <c r="AP149" s="147">
        <f t="shared" si="29"/>
        <v>0</v>
      </c>
      <c r="AQ149" s="147">
        <f t="shared" si="30"/>
        <v>0</v>
      </c>
      <c r="AR149" s="58"/>
      <c r="AS149" s="58"/>
      <c r="AT149" s="58"/>
      <c r="AU149" s="144">
        <f t="shared" si="31"/>
        <v>0</v>
      </c>
      <c r="AV149" s="66"/>
      <c r="AW149" s="66"/>
      <c r="AX149" s="67"/>
      <c r="AY149" s="144">
        <f t="shared" si="35"/>
        <v>0</v>
      </c>
      <c r="AZ149" s="68"/>
      <c r="BA149" s="68"/>
      <c r="BB149" s="68"/>
      <c r="BC149" s="144">
        <f t="shared" si="27"/>
        <v>0</v>
      </c>
      <c r="BD149" s="150" t="e">
        <f t="shared" si="28"/>
        <v>#DIV/0!</v>
      </c>
      <c r="BE149" s="138"/>
      <c r="BF149" s="138"/>
      <c r="BG149" s="138"/>
      <c r="BH149" s="144">
        <f t="shared" si="32"/>
        <v>0</v>
      </c>
      <c r="BI149" s="24">
        <f t="shared" si="36"/>
        <v>0</v>
      </c>
      <c r="BJ149" s="57">
        <f t="shared" si="33"/>
        <v>0</v>
      </c>
      <c r="BK149" s="48" t="e">
        <f t="shared" si="34"/>
        <v>#DIV/0!</v>
      </c>
      <c r="BL149" s="110"/>
      <c r="BM149" s="110"/>
      <c r="BN149" s="58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</row>
    <row r="150" spans="1:79" s="37" customFormat="1">
      <c r="A150" s="15">
        <v>141</v>
      </c>
      <c r="B150" s="123" t="s">
        <v>785</v>
      </c>
      <c r="C150" s="59" t="s">
        <v>786</v>
      </c>
      <c r="D150" s="60" t="s">
        <v>787</v>
      </c>
      <c r="E150" s="60" t="s">
        <v>788</v>
      </c>
      <c r="F150" s="60" t="s">
        <v>789</v>
      </c>
      <c r="G150" s="60" t="s">
        <v>310</v>
      </c>
      <c r="H150" s="60" t="s">
        <v>643</v>
      </c>
      <c r="I150" s="58">
        <v>491</v>
      </c>
      <c r="J150" s="58" t="s">
        <v>326</v>
      </c>
      <c r="K150" s="58" t="s">
        <v>912</v>
      </c>
      <c r="L150" s="50"/>
      <c r="M150" s="51"/>
      <c r="N150" s="61"/>
      <c r="O150" s="62"/>
      <c r="P150" s="61"/>
      <c r="Q150" s="62"/>
      <c r="R150" s="61"/>
      <c r="S150" s="63"/>
      <c r="T150" s="61"/>
      <c r="U150" s="63"/>
      <c r="V150" s="61"/>
      <c r="W150" s="63"/>
      <c r="X150" s="61"/>
      <c r="Y150" s="63"/>
      <c r="Z150" s="61"/>
      <c r="AA150" s="63"/>
      <c r="AB150" s="61"/>
      <c r="AC150" s="63"/>
      <c r="AD150" s="64"/>
      <c r="AE150" s="65"/>
      <c r="AF150" s="64"/>
      <c r="AG150" s="65"/>
      <c r="AH150" s="64"/>
      <c r="AI150" s="65"/>
      <c r="AJ150" s="64"/>
      <c r="AK150" s="65"/>
      <c r="AL150" s="64"/>
      <c r="AM150" s="65"/>
      <c r="AN150" s="64"/>
      <c r="AO150" s="65"/>
      <c r="AP150" s="147">
        <f t="shared" si="29"/>
        <v>0</v>
      </c>
      <c r="AQ150" s="147">
        <f t="shared" si="30"/>
        <v>0</v>
      </c>
      <c r="AR150" s="58"/>
      <c r="AS150" s="58"/>
      <c r="AT150" s="58"/>
      <c r="AU150" s="144">
        <f t="shared" si="31"/>
        <v>0</v>
      </c>
      <c r="AV150" s="66"/>
      <c r="AW150" s="66"/>
      <c r="AX150" s="67"/>
      <c r="AY150" s="144">
        <f t="shared" si="35"/>
        <v>0</v>
      </c>
      <c r="AZ150" s="68"/>
      <c r="BA150" s="68"/>
      <c r="BB150" s="68"/>
      <c r="BC150" s="144">
        <f t="shared" si="27"/>
        <v>0</v>
      </c>
      <c r="BD150" s="150" t="e">
        <f t="shared" si="28"/>
        <v>#DIV/0!</v>
      </c>
      <c r="BE150" s="138"/>
      <c r="BF150" s="138"/>
      <c r="BG150" s="138"/>
      <c r="BH150" s="144">
        <f t="shared" si="32"/>
        <v>0</v>
      </c>
      <c r="BI150" s="24">
        <f t="shared" si="36"/>
        <v>0</v>
      </c>
      <c r="BJ150" s="57">
        <f t="shared" si="33"/>
        <v>0</v>
      </c>
      <c r="BK150" s="48" t="e">
        <f t="shared" si="34"/>
        <v>#DIV/0!</v>
      </c>
      <c r="BL150" s="110"/>
      <c r="BM150" s="110"/>
      <c r="BN150" s="58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</row>
    <row r="151" spans="1:79" s="37" customFormat="1">
      <c r="A151" s="15">
        <v>142</v>
      </c>
      <c r="B151" s="123" t="s">
        <v>790</v>
      </c>
      <c r="C151" s="59" t="s">
        <v>791</v>
      </c>
      <c r="D151" s="60" t="s">
        <v>414</v>
      </c>
      <c r="E151" s="60" t="s">
        <v>415</v>
      </c>
      <c r="F151" s="60" t="s">
        <v>412</v>
      </c>
      <c r="G151" s="60" t="s">
        <v>310</v>
      </c>
      <c r="H151" s="60" t="s">
        <v>643</v>
      </c>
      <c r="I151" s="58">
        <v>705</v>
      </c>
      <c r="J151" s="58" t="s">
        <v>321</v>
      </c>
      <c r="K151" s="58" t="s">
        <v>912</v>
      </c>
      <c r="L151" s="50"/>
      <c r="M151" s="51"/>
      <c r="N151" s="61"/>
      <c r="O151" s="62"/>
      <c r="P151" s="61"/>
      <c r="Q151" s="62"/>
      <c r="R151" s="61"/>
      <c r="S151" s="63"/>
      <c r="T151" s="61"/>
      <c r="U151" s="63"/>
      <c r="V151" s="61"/>
      <c r="W151" s="63"/>
      <c r="X151" s="61"/>
      <c r="Y151" s="63"/>
      <c r="Z151" s="61"/>
      <c r="AA151" s="63"/>
      <c r="AB151" s="61"/>
      <c r="AC151" s="63"/>
      <c r="AD151" s="64"/>
      <c r="AE151" s="65"/>
      <c r="AF151" s="64"/>
      <c r="AG151" s="65"/>
      <c r="AH151" s="64"/>
      <c r="AI151" s="65"/>
      <c r="AJ151" s="64"/>
      <c r="AK151" s="65"/>
      <c r="AL151" s="64"/>
      <c r="AM151" s="65"/>
      <c r="AN151" s="64"/>
      <c r="AO151" s="65"/>
      <c r="AP151" s="147">
        <f t="shared" si="29"/>
        <v>0</v>
      </c>
      <c r="AQ151" s="147">
        <f t="shared" si="30"/>
        <v>0</v>
      </c>
      <c r="AR151" s="58"/>
      <c r="AS151" s="58"/>
      <c r="AT151" s="58"/>
      <c r="AU151" s="144">
        <f t="shared" si="31"/>
        <v>0</v>
      </c>
      <c r="AV151" s="66"/>
      <c r="AW151" s="66"/>
      <c r="AX151" s="67"/>
      <c r="AY151" s="144">
        <f t="shared" si="35"/>
        <v>0</v>
      </c>
      <c r="AZ151" s="68"/>
      <c r="BA151" s="68"/>
      <c r="BB151" s="68"/>
      <c r="BC151" s="144">
        <f t="shared" si="27"/>
        <v>0</v>
      </c>
      <c r="BD151" s="150" t="e">
        <f t="shared" si="28"/>
        <v>#DIV/0!</v>
      </c>
      <c r="BE151" s="138"/>
      <c r="BF151" s="138"/>
      <c r="BG151" s="138"/>
      <c r="BH151" s="144">
        <f t="shared" si="32"/>
        <v>0</v>
      </c>
      <c r="BI151" s="24">
        <f t="shared" si="36"/>
        <v>0</v>
      </c>
      <c r="BJ151" s="57">
        <f t="shared" si="33"/>
        <v>0</v>
      </c>
      <c r="BK151" s="48" t="e">
        <f t="shared" si="34"/>
        <v>#DIV/0!</v>
      </c>
      <c r="BL151" s="110"/>
      <c r="BM151" s="110"/>
      <c r="BN151" s="58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</row>
    <row r="152" spans="1:79" s="37" customFormat="1">
      <c r="A152" s="15">
        <v>143</v>
      </c>
      <c r="B152" s="123" t="s">
        <v>792</v>
      </c>
      <c r="C152" s="59" t="s">
        <v>793</v>
      </c>
      <c r="D152" s="60" t="s">
        <v>794</v>
      </c>
      <c r="E152" s="60" t="s">
        <v>588</v>
      </c>
      <c r="F152" s="60" t="s">
        <v>423</v>
      </c>
      <c r="G152" s="60" t="s">
        <v>310</v>
      </c>
      <c r="H152" s="60" t="s">
        <v>643</v>
      </c>
      <c r="I152" s="58">
        <v>812</v>
      </c>
      <c r="J152" s="58" t="s">
        <v>522</v>
      </c>
      <c r="K152" s="58" t="s">
        <v>912</v>
      </c>
      <c r="L152" s="50"/>
      <c r="M152" s="51"/>
      <c r="N152" s="61"/>
      <c r="O152" s="62"/>
      <c r="P152" s="61"/>
      <c r="Q152" s="62"/>
      <c r="R152" s="61"/>
      <c r="S152" s="63"/>
      <c r="T152" s="61"/>
      <c r="U152" s="63"/>
      <c r="V152" s="61"/>
      <c r="W152" s="63"/>
      <c r="X152" s="61"/>
      <c r="Y152" s="63"/>
      <c r="Z152" s="61"/>
      <c r="AA152" s="63"/>
      <c r="AB152" s="61"/>
      <c r="AC152" s="63"/>
      <c r="AD152" s="64"/>
      <c r="AE152" s="65"/>
      <c r="AF152" s="64"/>
      <c r="AG152" s="65"/>
      <c r="AH152" s="64"/>
      <c r="AI152" s="65"/>
      <c r="AJ152" s="64"/>
      <c r="AK152" s="65"/>
      <c r="AL152" s="64"/>
      <c r="AM152" s="65"/>
      <c r="AN152" s="64"/>
      <c r="AO152" s="65"/>
      <c r="AP152" s="147">
        <f t="shared" si="29"/>
        <v>0</v>
      </c>
      <c r="AQ152" s="147">
        <f t="shared" si="30"/>
        <v>0</v>
      </c>
      <c r="AR152" s="58"/>
      <c r="AS152" s="58"/>
      <c r="AT152" s="58"/>
      <c r="AU152" s="144">
        <f t="shared" si="31"/>
        <v>0</v>
      </c>
      <c r="AV152" s="66"/>
      <c r="AW152" s="66"/>
      <c r="AX152" s="67"/>
      <c r="AY152" s="144">
        <f t="shared" si="35"/>
        <v>0</v>
      </c>
      <c r="AZ152" s="68"/>
      <c r="BA152" s="68"/>
      <c r="BB152" s="68"/>
      <c r="BC152" s="144">
        <f t="shared" si="27"/>
        <v>0</v>
      </c>
      <c r="BD152" s="150" t="e">
        <f t="shared" si="28"/>
        <v>#DIV/0!</v>
      </c>
      <c r="BE152" s="138"/>
      <c r="BF152" s="138"/>
      <c r="BG152" s="138"/>
      <c r="BH152" s="144">
        <f t="shared" si="32"/>
        <v>0</v>
      </c>
      <c r="BI152" s="24">
        <f t="shared" si="36"/>
        <v>0</v>
      </c>
      <c r="BJ152" s="57">
        <f t="shared" si="33"/>
        <v>0</v>
      </c>
      <c r="BK152" s="48" t="e">
        <f t="shared" si="34"/>
        <v>#DIV/0!</v>
      </c>
      <c r="BL152" s="110"/>
      <c r="BM152" s="110"/>
      <c r="BN152" s="58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</row>
    <row r="153" spans="1:79" s="37" customFormat="1">
      <c r="A153" s="15">
        <v>144</v>
      </c>
      <c r="B153" s="123" t="s">
        <v>795</v>
      </c>
      <c r="C153" s="59" t="s">
        <v>796</v>
      </c>
      <c r="D153" s="60" t="s">
        <v>797</v>
      </c>
      <c r="E153" s="60" t="s">
        <v>798</v>
      </c>
      <c r="F153" s="60" t="s">
        <v>427</v>
      </c>
      <c r="G153" s="60" t="s">
        <v>310</v>
      </c>
      <c r="H153" s="60" t="s">
        <v>643</v>
      </c>
      <c r="I153" s="58">
        <v>681</v>
      </c>
      <c r="J153" s="58" t="s">
        <v>321</v>
      </c>
      <c r="K153" s="58" t="s">
        <v>912</v>
      </c>
      <c r="L153" s="50"/>
      <c r="M153" s="51"/>
      <c r="N153" s="61"/>
      <c r="O153" s="62"/>
      <c r="P153" s="61"/>
      <c r="Q153" s="62"/>
      <c r="R153" s="61"/>
      <c r="S153" s="63"/>
      <c r="T153" s="61"/>
      <c r="U153" s="63"/>
      <c r="V153" s="61"/>
      <c r="W153" s="63"/>
      <c r="X153" s="61"/>
      <c r="Y153" s="63"/>
      <c r="Z153" s="61"/>
      <c r="AA153" s="63"/>
      <c r="AB153" s="61"/>
      <c r="AC153" s="63"/>
      <c r="AD153" s="64"/>
      <c r="AE153" s="65"/>
      <c r="AF153" s="64"/>
      <c r="AG153" s="65"/>
      <c r="AH153" s="64"/>
      <c r="AI153" s="65"/>
      <c r="AJ153" s="64"/>
      <c r="AK153" s="65"/>
      <c r="AL153" s="64"/>
      <c r="AM153" s="65"/>
      <c r="AN153" s="64"/>
      <c r="AO153" s="65"/>
      <c r="AP153" s="147">
        <f t="shared" si="29"/>
        <v>0</v>
      </c>
      <c r="AQ153" s="147">
        <f t="shared" si="30"/>
        <v>0</v>
      </c>
      <c r="AR153" s="58"/>
      <c r="AS153" s="58"/>
      <c r="AT153" s="58"/>
      <c r="AU153" s="144">
        <f t="shared" si="31"/>
        <v>0</v>
      </c>
      <c r="AV153" s="66"/>
      <c r="AW153" s="66"/>
      <c r="AX153" s="67"/>
      <c r="AY153" s="144">
        <f t="shared" si="35"/>
        <v>0</v>
      </c>
      <c r="AZ153" s="68"/>
      <c r="BA153" s="68"/>
      <c r="BB153" s="68"/>
      <c r="BC153" s="144">
        <f t="shared" si="27"/>
        <v>0</v>
      </c>
      <c r="BD153" s="150" t="e">
        <f t="shared" si="28"/>
        <v>#DIV/0!</v>
      </c>
      <c r="BE153" s="138"/>
      <c r="BF153" s="138"/>
      <c r="BG153" s="138"/>
      <c r="BH153" s="144">
        <f t="shared" si="32"/>
        <v>0</v>
      </c>
      <c r="BI153" s="24">
        <f t="shared" si="36"/>
        <v>0</v>
      </c>
      <c r="BJ153" s="57">
        <f t="shared" si="33"/>
        <v>0</v>
      </c>
      <c r="BK153" s="48" t="e">
        <f t="shared" si="34"/>
        <v>#DIV/0!</v>
      </c>
      <c r="BL153" s="110"/>
      <c r="BM153" s="110"/>
      <c r="BN153" s="58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</row>
    <row r="154" spans="1:79" s="37" customFormat="1">
      <c r="A154" s="15">
        <v>145</v>
      </c>
      <c r="B154" s="123" t="s">
        <v>799</v>
      </c>
      <c r="C154" s="59" t="s">
        <v>800</v>
      </c>
      <c r="D154" s="60" t="s">
        <v>801</v>
      </c>
      <c r="E154" s="60" t="s">
        <v>802</v>
      </c>
      <c r="F154" s="60" t="s">
        <v>447</v>
      </c>
      <c r="G154" s="60" t="s">
        <v>310</v>
      </c>
      <c r="H154" s="60" t="s">
        <v>643</v>
      </c>
      <c r="I154" s="58">
        <v>505</v>
      </c>
      <c r="J154" s="58" t="s">
        <v>326</v>
      </c>
      <c r="K154" s="58" t="s">
        <v>912</v>
      </c>
      <c r="L154" s="50"/>
      <c r="M154" s="51"/>
      <c r="N154" s="61"/>
      <c r="O154" s="62"/>
      <c r="P154" s="61"/>
      <c r="Q154" s="62"/>
      <c r="R154" s="61"/>
      <c r="S154" s="63"/>
      <c r="T154" s="61"/>
      <c r="U154" s="63"/>
      <c r="V154" s="61"/>
      <c r="W154" s="63"/>
      <c r="X154" s="61"/>
      <c r="Y154" s="63"/>
      <c r="Z154" s="61"/>
      <c r="AA154" s="63"/>
      <c r="AB154" s="61"/>
      <c r="AC154" s="63"/>
      <c r="AD154" s="64"/>
      <c r="AE154" s="65"/>
      <c r="AF154" s="64"/>
      <c r="AG154" s="65"/>
      <c r="AH154" s="64"/>
      <c r="AI154" s="65"/>
      <c r="AJ154" s="64"/>
      <c r="AK154" s="65"/>
      <c r="AL154" s="64"/>
      <c r="AM154" s="65"/>
      <c r="AN154" s="64"/>
      <c r="AO154" s="65"/>
      <c r="AP154" s="147">
        <f t="shared" si="29"/>
        <v>0</v>
      </c>
      <c r="AQ154" s="147">
        <f t="shared" si="30"/>
        <v>0</v>
      </c>
      <c r="AR154" s="58"/>
      <c r="AS154" s="58"/>
      <c r="AT154" s="58"/>
      <c r="AU154" s="144">
        <f t="shared" si="31"/>
        <v>0</v>
      </c>
      <c r="AV154" s="66"/>
      <c r="AW154" s="66"/>
      <c r="AX154" s="67"/>
      <c r="AY154" s="144">
        <f t="shared" si="35"/>
        <v>0</v>
      </c>
      <c r="AZ154" s="68"/>
      <c r="BA154" s="68"/>
      <c r="BB154" s="68"/>
      <c r="BC154" s="144">
        <f t="shared" si="27"/>
        <v>0</v>
      </c>
      <c r="BD154" s="150" t="e">
        <f t="shared" si="28"/>
        <v>#DIV/0!</v>
      </c>
      <c r="BE154" s="138"/>
      <c r="BF154" s="138"/>
      <c r="BG154" s="138"/>
      <c r="BH154" s="144">
        <f t="shared" si="32"/>
        <v>0</v>
      </c>
      <c r="BI154" s="24">
        <f t="shared" si="36"/>
        <v>0</v>
      </c>
      <c r="BJ154" s="57">
        <f t="shared" si="33"/>
        <v>0</v>
      </c>
      <c r="BK154" s="48" t="e">
        <f t="shared" si="34"/>
        <v>#DIV/0!</v>
      </c>
      <c r="BL154" s="110"/>
      <c r="BM154" s="110"/>
      <c r="BN154" s="58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</row>
    <row r="155" spans="1:79" s="37" customFormat="1">
      <c r="A155" s="15">
        <v>146</v>
      </c>
      <c r="B155" s="123" t="s">
        <v>803</v>
      </c>
      <c r="C155" s="59" t="s">
        <v>804</v>
      </c>
      <c r="D155" s="60" t="s">
        <v>590</v>
      </c>
      <c r="E155" s="60" t="s">
        <v>591</v>
      </c>
      <c r="F155" s="60" t="s">
        <v>451</v>
      </c>
      <c r="G155" s="60" t="s">
        <v>310</v>
      </c>
      <c r="H155" s="60" t="s">
        <v>643</v>
      </c>
      <c r="I155" s="58">
        <v>554</v>
      </c>
      <c r="J155" s="58" t="s">
        <v>321</v>
      </c>
      <c r="K155" s="58" t="s">
        <v>912</v>
      </c>
      <c r="L155" s="50"/>
      <c r="M155" s="51"/>
      <c r="N155" s="61"/>
      <c r="O155" s="62"/>
      <c r="P155" s="61"/>
      <c r="Q155" s="62"/>
      <c r="R155" s="61"/>
      <c r="S155" s="63"/>
      <c r="T155" s="61"/>
      <c r="U155" s="63"/>
      <c r="V155" s="61"/>
      <c r="W155" s="63"/>
      <c r="X155" s="61"/>
      <c r="Y155" s="63"/>
      <c r="Z155" s="61"/>
      <c r="AA155" s="63"/>
      <c r="AB155" s="61"/>
      <c r="AC155" s="63"/>
      <c r="AD155" s="64"/>
      <c r="AE155" s="65"/>
      <c r="AF155" s="64"/>
      <c r="AG155" s="65"/>
      <c r="AH155" s="64"/>
      <c r="AI155" s="65"/>
      <c r="AJ155" s="64"/>
      <c r="AK155" s="65"/>
      <c r="AL155" s="64"/>
      <c r="AM155" s="65"/>
      <c r="AN155" s="64"/>
      <c r="AO155" s="65"/>
      <c r="AP155" s="147">
        <f t="shared" si="29"/>
        <v>0</v>
      </c>
      <c r="AQ155" s="147">
        <f t="shared" si="30"/>
        <v>0</v>
      </c>
      <c r="AR155" s="58"/>
      <c r="AS155" s="58"/>
      <c r="AT155" s="58"/>
      <c r="AU155" s="144">
        <f t="shared" si="31"/>
        <v>0</v>
      </c>
      <c r="AV155" s="66"/>
      <c r="AW155" s="66"/>
      <c r="AX155" s="67"/>
      <c r="AY155" s="144">
        <f t="shared" si="35"/>
        <v>0</v>
      </c>
      <c r="AZ155" s="68"/>
      <c r="BA155" s="68"/>
      <c r="BB155" s="68"/>
      <c r="BC155" s="144">
        <f t="shared" si="27"/>
        <v>0</v>
      </c>
      <c r="BD155" s="150" t="e">
        <f t="shared" si="28"/>
        <v>#DIV/0!</v>
      </c>
      <c r="BE155" s="138"/>
      <c r="BF155" s="138"/>
      <c r="BG155" s="138"/>
      <c r="BH155" s="144">
        <f t="shared" si="32"/>
        <v>0</v>
      </c>
      <c r="BI155" s="24">
        <f t="shared" si="36"/>
        <v>0</v>
      </c>
      <c r="BJ155" s="57">
        <f t="shared" si="33"/>
        <v>0</v>
      </c>
      <c r="BK155" s="48" t="e">
        <f t="shared" si="34"/>
        <v>#DIV/0!</v>
      </c>
      <c r="BL155" s="110"/>
      <c r="BM155" s="110"/>
      <c r="BN155" s="58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</row>
    <row r="156" spans="1:79" s="37" customFormat="1">
      <c r="A156" s="15">
        <v>147</v>
      </c>
      <c r="B156" s="123" t="s">
        <v>805</v>
      </c>
      <c r="C156" s="59" t="s">
        <v>806</v>
      </c>
      <c r="D156" s="60" t="s">
        <v>429</v>
      </c>
      <c r="E156" s="60" t="s">
        <v>430</v>
      </c>
      <c r="F156" s="60" t="s">
        <v>431</v>
      </c>
      <c r="G156" s="60" t="s">
        <v>310</v>
      </c>
      <c r="H156" s="60" t="s">
        <v>643</v>
      </c>
      <c r="I156" s="58">
        <v>926</v>
      </c>
      <c r="J156" s="58" t="s">
        <v>316</v>
      </c>
      <c r="K156" s="58" t="s">
        <v>912</v>
      </c>
      <c r="L156" s="50"/>
      <c r="M156" s="51"/>
      <c r="N156" s="61"/>
      <c r="O156" s="62"/>
      <c r="P156" s="61"/>
      <c r="Q156" s="62"/>
      <c r="R156" s="61"/>
      <c r="S156" s="63"/>
      <c r="T156" s="61"/>
      <c r="U156" s="63"/>
      <c r="V156" s="61"/>
      <c r="W156" s="63"/>
      <c r="X156" s="61"/>
      <c r="Y156" s="63"/>
      <c r="Z156" s="61"/>
      <c r="AA156" s="63"/>
      <c r="AB156" s="61"/>
      <c r="AC156" s="63"/>
      <c r="AD156" s="64"/>
      <c r="AE156" s="65"/>
      <c r="AF156" s="64"/>
      <c r="AG156" s="65"/>
      <c r="AH156" s="64"/>
      <c r="AI156" s="65"/>
      <c r="AJ156" s="64"/>
      <c r="AK156" s="65"/>
      <c r="AL156" s="64"/>
      <c r="AM156" s="65"/>
      <c r="AN156" s="64"/>
      <c r="AO156" s="65"/>
      <c r="AP156" s="147">
        <f t="shared" si="29"/>
        <v>0</v>
      </c>
      <c r="AQ156" s="147">
        <f t="shared" si="30"/>
        <v>0</v>
      </c>
      <c r="AR156" s="58"/>
      <c r="AS156" s="58"/>
      <c r="AT156" s="58"/>
      <c r="AU156" s="144">
        <f t="shared" si="31"/>
        <v>0</v>
      </c>
      <c r="AV156" s="66"/>
      <c r="AW156" s="66"/>
      <c r="AX156" s="67"/>
      <c r="AY156" s="144">
        <f t="shared" si="35"/>
        <v>0</v>
      </c>
      <c r="AZ156" s="68"/>
      <c r="BA156" s="68"/>
      <c r="BB156" s="68"/>
      <c r="BC156" s="144">
        <f t="shared" si="27"/>
        <v>0</v>
      </c>
      <c r="BD156" s="150" t="e">
        <f t="shared" si="28"/>
        <v>#DIV/0!</v>
      </c>
      <c r="BE156" s="138"/>
      <c r="BF156" s="138"/>
      <c r="BG156" s="138"/>
      <c r="BH156" s="144">
        <f t="shared" si="32"/>
        <v>0</v>
      </c>
      <c r="BI156" s="24">
        <f t="shared" si="36"/>
        <v>0</v>
      </c>
      <c r="BJ156" s="57">
        <f t="shared" si="33"/>
        <v>0</v>
      </c>
      <c r="BK156" s="48" t="e">
        <f t="shared" si="34"/>
        <v>#DIV/0!</v>
      </c>
      <c r="BL156" s="110"/>
      <c r="BM156" s="110"/>
      <c r="BN156" s="58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</row>
    <row r="157" spans="1:79" s="37" customFormat="1">
      <c r="A157" s="15">
        <v>148</v>
      </c>
      <c r="B157" s="123" t="s">
        <v>807</v>
      </c>
      <c r="C157" s="59" t="s">
        <v>808</v>
      </c>
      <c r="D157" s="60" t="s">
        <v>441</v>
      </c>
      <c r="E157" s="60" t="s">
        <v>442</v>
      </c>
      <c r="F157" s="60" t="s">
        <v>443</v>
      </c>
      <c r="G157" s="60" t="s">
        <v>310</v>
      </c>
      <c r="H157" s="60" t="s">
        <v>643</v>
      </c>
      <c r="I157" s="58">
        <v>601</v>
      </c>
      <c r="J157" s="58" t="s">
        <v>522</v>
      </c>
      <c r="K157" s="58" t="s">
        <v>912</v>
      </c>
      <c r="L157" s="50"/>
      <c r="M157" s="51"/>
      <c r="N157" s="61"/>
      <c r="O157" s="62"/>
      <c r="P157" s="61"/>
      <c r="Q157" s="62"/>
      <c r="R157" s="61"/>
      <c r="S157" s="63"/>
      <c r="T157" s="61"/>
      <c r="U157" s="63"/>
      <c r="V157" s="61"/>
      <c r="W157" s="63"/>
      <c r="X157" s="61"/>
      <c r="Y157" s="63"/>
      <c r="Z157" s="61"/>
      <c r="AA157" s="63"/>
      <c r="AB157" s="61"/>
      <c r="AC157" s="63"/>
      <c r="AD157" s="64"/>
      <c r="AE157" s="65"/>
      <c r="AF157" s="64"/>
      <c r="AG157" s="65"/>
      <c r="AH157" s="64"/>
      <c r="AI157" s="65"/>
      <c r="AJ157" s="64"/>
      <c r="AK157" s="65"/>
      <c r="AL157" s="64"/>
      <c r="AM157" s="65"/>
      <c r="AN157" s="64"/>
      <c r="AO157" s="65"/>
      <c r="AP157" s="147">
        <f t="shared" si="29"/>
        <v>0</v>
      </c>
      <c r="AQ157" s="147">
        <f t="shared" si="30"/>
        <v>0</v>
      </c>
      <c r="AR157" s="58"/>
      <c r="AS157" s="58"/>
      <c r="AT157" s="58"/>
      <c r="AU157" s="144">
        <f t="shared" si="31"/>
        <v>0</v>
      </c>
      <c r="AV157" s="66"/>
      <c r="AW157" s="66"/>
      <c r="AX157" s="67"/>
      <c r="AY157" s="144">
        <f t="shared" si="35"/>
        <v>0</v>
      </c>
      <c r="AZ157" s="68"/>
      <c r="BA157" s="68"/>
      <c r="BB157" s="68"/>
      <c r="BC157" s="144">
        <f t="shared" si="27"/>
        <v>0</v>
      </c>
      <c r="BD157" s="150" t="e">
        <f t="shared" si="28"/>
        <v>#DIV/0!</v>
      </c>
      <c r="BE157" s="138"/>
      <c r="BF157" s="138"/>
      <c r="BG157" s="138"/>
      <c r="BH157" s="144">
        <f t="shared" si="32"/>
        <v>0</v>
      </c>
      <c r="BI157" s="24">
        <f t="shared" si="36"/>
        <v>0</v>
      </c>
      <c r="BJ157" s="57">
        <f t="shared" si="33"/>
        <v>0</v>
      </c>
      <c r="BK157" s="48" t="e">
        <f t="shared" si="34"/>
        <v>#DIV/0!</v>
      </c>
      <c r="BL157" s="110"/>
      <c r="BM157" s="110"/>
      <c r="BN157" s="58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</row>
    <row r="158" spans="1:79" s="37" customFormat="1">
      <c r="A158" s="15">
        <v>149</v>
      </c>
      <c r="B158" s="123" t="s">
        <v>809</v>
      </c>
      <c r="C158" s="59" t="s">
        <v>810</v>
      </c>
      <c r="D158" s="60" t="s">
        <v>811</v>
      </c>
      <c r="E158" s="60" t="s">
        <v>812</v>
      </c>
      <c r="F158" s="60" t="s">
        <v>455</v>
      </c>
      <c r="G158" s="60" t="s">
        <v>310</v>
      </c>
      <c r="H158" s="60" t="s">
        <v>643</v>
      </c>
      <c r="I158" s="58">
        <v>671</v>
      </c>
      <c r="J158" s="58" t="s">
        <v>326</v>
      </c>
      <c r="K158" s="58" t="s">
        <v>912</v>
      </c>
      <c r="L158" s="50"/>
      <c r="M158" s="51"/>
      <c r="N158" s="61"/>
      <c r="O158" s="62"/>
      <c r="P158" s="61"/>
      <c r="Q158" s="62"/>
      <c r="R158" s="61"/>
      <c r="S158" s="63"/>
      <c r="T158" s="61"/>
      <c r="U158" s="63"/>
      <c r="V158" s="61"/>
      <c r="W158" s="63"/>
      <c r="X158" s="61"/>
      <c r="Y158" s="63"/>
      <c r="Z158" s="61"/>
      <c r="AA158" s="63"/>
      <c r="AB158" s="61"/>
      <c r="AC158" s="63"/>
      <c r="AD158" s="64"/>
      <c r="AE158" s="65"/>
      <c r="AF158" s="64"/>
      <c r="AG158" s="65"/>
      <c r="AH158" s="64"/>
      <c r="AI158" s="65"/>
      <c r="AJ158" s="64"/>
      <c r="AK158" s="65"/>
      <c r="AL158" s="64"/>
      <c r="AM158" s="65"/>
      <c r="AN158" s="64"/>
      <c r="AO158" s="65"/>
      <c r="AP158" s="147">
        <f t="shared" si="29"/>
        <v>0</v>
      </c>
      <c r="AQ158" s="147">
        <f t="shared" si="30"/>
        <v>0</v>
      </c>
      <c r="AR158" s="58"/>
      <c r="AS158" s="58"/>
      <c r="AT158" s="58"/>
      <c r="AU158" s="144">
        <f t="shared" si="31"/>
        <v>0</v>
      </c>
      <c r="AV158" s="66"/>
      <c r="AW158" s="66"/>
      <c r="AX158" s="67"/>
      <c r="AY158" s="144">
        <f t="shared" si="35"/>
        <v>0</v>
      </c>
      <c r="AZ158" s="68"/>
      <c r="BA158" s="68"/>
      <c r="BB158" s="68"/>
      <c r="BC158" s="144">
        <f t="shared" si="27"/>
        <v>0</v>
      </c>
      <c r="BD158" s="150" t="e">
        <f t="shared" si="28"/>
        <v>#DIV/0!</v>
      </c>
      <c r="BE158" s="138"/>
      <c r="BF158" s="138"/>
      <c r="BG158" s="138"/>
      <c r="BH158" s="144">
        <f t="shared" si="32"/>
        <v>0</v>
      </c>
      <c r="BI158" s="24">
        <f t="shared" si="36"/>
        <v>0</v>
      </c>
      <c r="BJ158" s="57">
        <f t="shared" si="33"/>
        <v>0</v>
      </c>
      <c r="BK158" s="48" t="e">
        <f t="shared" si="34"/>
        <v>#DIV/0!</v>
      </c>
      <c r="BL158" s="110"/>
      <c r="BM158" s="110"/>
      <c r="BN158" s="58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</row>
    <row r="159" spans="1:79" s="37" customFormat="1">
      <c r="A159" s="15">
        <v>150</v>
      </c>
      <c r="B159" s="123" t="s">
        <v>813</v>
      </c>
      <c r="C159" s="59" t="s">
        <v>814</v>
      </c>
      <c r="D159" s="60" t="s">
        <v>596</v>
      </c>
      <c r="E159" s="60" t="s">
        <v>594</v>
      </c>
      <c r="F159" s="60" t="s">
        <v>459</v>
      </c>
      <c r="G159" s="60" t="s">
        <v>310</v>
      </c>
      <c r="H159" s="60" t="s">
        <v>643</v>
      </c>
      <c r="I159" s="58">
        <v>490</v>
      </c>
      <c r="J159" s="58" t="s">
        <v>326</v>
      </c>
      <c r="K159" s="58" t="s">
        <v>912</v>
      </c>
      <c r="L159" s="50"/>
      <c r="M159" s="51"/>
      <c r="N159" s="61"/>
      <c r="O159" s="62"/>
      <c r="P159" s="61"/>
      <c r="Q159" s="62"/>
      <c r="R159" s="61"/>
      <c r="S159" s="63"/>
      <c r="T159" s="61"/>
      <c r="U159" s="63"/>
      <c r="V159" s="61"/>
      <c r="W159" s="63"/>
      <c r="X159" s="61"/>
      <c r="Y159" s="63"/>
      <c r="Z159" s="61"/>
      <c r="AA159" s="63"/>
      <c r="AB159" s="61"/>
      <c r="AC159" s="63"/>
      <c r="AD159" s="64"/>
      <c r="AE159" s="65"/>
      <c r="AF159" s="64"/>
      <c r="AG159" s="65"/>
      <c r="AH159" s="64"/>
      <c r="AI159" s="65"/>
      <c r="AJ159" s="64"/>
      <c r="AK159" s="65"/>
      <c r="AL159" s="64"/>
      <c r="AM159" s="65"/>
      <c r="AN159" s="64"/>
      <c r="AO159" s="65"/>
      <c r="AP159" s="147">
        <f t="shared" si="29"/>
        <v>0</v>
      </c>
      <c r="AQ159" s="147">
        <f t="shared" si="30"/>
        <v>0</v>
      </c>
      <c r="AR159" s="58"/>
      <c r="AS159" s="58"/>
      <c r="AT159" s="58"/>
      <c r="AU159" s="144">
        <f t="shared" si="31"/>
        <v>0</v>
      </c>
      <c r="AV159" s="66"/>
      <c r="AW159" s="66"/>
      <c r="AX159" s="67"/>
      <c r="AY159" s="144">
        <f t="shared" si="35"/>
        <v>0</v>
      </c>
      <c r="AZ159" s="68"/>
      <c r="BA159" s="68"/>
      <c r="BB159" s="68"/>
      <c r="BC159" s="144">
        <f t="shared" si="27"/>
        <v>0</v>
      </c>
      <c r="BD159" s="150" t="e">
        <f t="shared" si="28"/>
        <v>#DIV/0!</v>
      </c>
      <c r="BE159" s="138"/>
      <c r="BF159" s="138"/>
      <c r="BG159" s="138"/>
      <c r="BH159" s="144">
        <f t="shared" si="32"/>
        <v>0</v>
      </c>
      <c r="BI159" s="24">
        <f t="shared" si="36"/>
        <v>0</v>
      </c>
      <c r="BJ159" s="57">
        <f t="shared" si="33"/>
        <v>0</v>
      </c>
      <c r="BK159" s="48" t="e">
        <f t="shared" si="34"/>
        <v>#DIV/0!</v>
      </c>
      <c r="BL159" s="110"/>
      <c r="BM159" s="110"/>
      <c r="BN159" s="58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</row>
    <row r="160" spans="1:79" s="37" customFormat="1">
      <c r="A160" s="15">
        <v>151</v>
      </c>
      <c r="B160" s="123" t="s">
        <v>815</v>
      </c>
      <c r="C160" s="59" t="s">
        <v>816</v>
      </c>
      <c r="D160" s="60" t="s">
        <v>817</v>
      </c>
      <c r="E160" s="60" t="s">
        <v>599</v>
      </c>
      <c r="F160" s="60" t="s">
        <v>600</v>
      </c>
      <c r="G160" s="60" t="s">
        <v>310</v>
      </c>
      <c r="H160" s="60" t="s">
        <v>643</v>
      </c>
      <c r="I160" s="58">
        <v>574</v>
      </c>
      <c r="J160" s="58" t="s">
        <v>321</v>
      </c>
      <c r="K160" s="58" t="s">
        <v>912</v>
      </c>
      <c r="L160" s="50"/>
      <c r="M160" s="51"/>
      <c r="N160" s="61"/>
      <c r="O160" s="62"/>
      <c r="P160" s="61"/>
      <c r="Q160" s="62"/>
      <c r="R160" s="61"/>
      <c r="S160" s="63"/>
      <c r="T160" s="61"/>
      <c r="U160" s="63"/>
      <c r="V160" s="61"/>
      <c r="W160" s="63"/>
      <c r="X160" s="61"/>
      <c r="Y160" s="63"/>
      <c r="Z160" s="61"/>
      <c r="AA160" s="63"/>
      <c r="AB160" s="61"/>
      <c r="AC160" s="63"/>
      <c r="AD160" s="64"/>
      <c r="AE160" s="65"/>
      <c r="AF160" s="64"/>
      <c r="AG160" s="65"/>
      <c r="AH160" s="64"/>
      <c r="AI160" s="65"/>
      <c r="AJ160" s="64"/>
      <c r="AK160" s="65"/>
      <c r="AL160" s="64"/>
      <c r="AM160" s="65"/>
      <c r="AN160" s="64"/>
      <c r="AO160" s="65"/>
      <c r="AP160" s="147">
        <f t="shared" si="29"/>
        <v>0</v>
      </c>
      <c r="AQ160" s="147">
        <f t="shared" si="30"/>
        <v>0</v>
      </c>
      <c r="AR160" s="58"/>
      <c r="AS160" s="58"/>
      <c r="AT160" s="58"/>
      <c r="AU160" s="144">
        <f t="shared" si="31"/>
        <v>0</v>
      </c>
      <c r="AV160" s="66"/>
      <c r="AW160" s="66"/>
      <c r="AX160" s="67"/>
      <c r="AY160" s="144">
        <f t="shared" si="35"/>
        <v>0</v>
      </c>
      <c r="AZ160" s="68"/>
      <c r="BA160" s="68"/>
      <c r="BB160" s="68"/>
      <c r="BC160" s="144">
        <f t="shared" si="27"/>
        <v>0</v>
      </c>
      <c r="BD160" s="150" t="e">
        <f t="shared" si="28"/>
        <v>#DIV/0!</v>
      </c>
      <c r="BE160" s="138"/>
      <c r="BF160" s="138"/>
      <c r="BG160" s="138"/>
      <c r="BH160" s="144">
        <f t="shared" si="32"/>
        <v>0</v>
      </c>
      <c r="BI160" s="24">
        <f t="shared" si="36"/>
        <v>0</v>
      </c>
      <c r="BJ160" s="57">
        <f t="shared" si="33"/>
        <v>0</v>
      </c>
      <c r="BK160" s="48" t="e">
        <f t="shared" si="34"/>
        <v>#DIV/0!</v>
      </c>
      <c r="BL160" s="110"/>
      <c r="BM160" s="110"/>
      <c r="BN160" s="58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</row>
    <row r="161" spans="1:79" s="37" customFormat="1">
      <c r="A161" s="15">
        <v>152</v>
      </c>
      <c r="B161" s="123" t="s">
        <v>818</v>
      </c>
      <c r="C161" s="59" t="s">
        <v>819</v>
      </c>
      <c r="D161" s="60" t="s">
        <v>820</v>
      </c>
      <c r="E161" s="60" t="s">
        <v>821</v>
      </c>
      <c r="F161" s="60" t="s">
        <v>463</v>
      </c>
      <c r="G161" s="60" t="s">
        <v>310</v>
      </c>
      <c r="H161" s="60" t="s">
        <v>643</v>
      </c>
      <c r="I161" s="58">
        <v>545</v>
      </c>
      <c r="J161" s="58" t="s">
        <v>326</v>
      </c>
      <c r="K161" s="58" t="s">
        <v>912</v>
      </c>
      <c r="L161" s="50"/>
      <c r="M161" s="51"/>
      <c r="N161" s="61"/>
      <c r="O161" s="62"/>
      <c r="P161" s="61"/>
      <c r="Q161" s="62"/>
      <c r="R161" s="61"/>
      <c r="S161" s="63"/>
      <c r="T161" s="61"/>
      <c r="U161" s="63"/>
      <c r="V161" s="61"/>
      <c r="W161" s="63"/>
      <c r="X161" s="61"/>
      <c r="Y161" s="63"/>
      <c r="Z161" s="61"/>
      <c r="AA161" s="63"/>
      <c r="AB161" s="61"/>
      <c r="AC161" s="63"/>
      <c r="AD161" s="64"/>
      <c r="AE161" s="65"/>
      <c r="AF161" s="64"/>
      <c r="AG161" s="65"/>
      <c r="AH161" s="64"/>
      <c r="AI161" s="65"/>
      <c r="AJ161" s="64"/>
      <c r="AK161" s="65"/>
      <c r="AL161" s="64"/>
      <c r="AM161" s="65"/>
      <c r="AN161" s="64"/>
      <c r="AO161" s="65"/>
      <c r="AP161" s="147">
        <f t="shared" si="29"/>
        <v>0</v>
      </c>
      <c r="AQ161" s="147">
        <f t="shared" si="30"/>
        <v>0</v>
      </c>
      <c r="AR161" s="58"/>
      <c r="AS161" s="58"/>
      <c r="AT161" s="58"/>
      <c r="AU161" s="144">
        <f t="shared" si="31"/>
        <v>0</v>
      </c>
      <c r="AV161" s="66"/>
      <c r="AW161" s="66"/>
      <c r="AX161" s="67"/>
      <c r="AY161" s="144">
        <f t="shared" si="35"/>
        <v>0</v>
      </c>
      <c r="AZ161" s="68"/>
      <c r="BA161" s="68"/>
      <c r="BB161" s="68"/>
      <c r="BC161" s="144">
        <f t="shared" si="27"/>
        <v>0</v>
      </c>
      <c r="BD161" s="150" t="e">
        <f t="shared" si="28"/>
        <v>#DIV/0!</v>
      </c>
      <c r="BE161" s="138"/>
      <c r="BF161" s="138"/>
      <c r="BG161" s="138"/>
      <c r="BH161" s="144">
        <f t="shared" si="32"/>
        <v>0</v>
      </c>
      <c r="BI161" s="24">
        <f t="shared" si="36"/>
        <v>0</v>
      </c>
      <c r="BJ161" s="57">
        <f t="shared" si="33"/>
        <v>0</v>
      </c>
      <c r="BK161" s="48" t="e">
        <f t="shared" si="34"/>
        <v>#DIV/0!</v>
      </c>
      <c r="BL161" s="110"/>
      <c r="BM161" s="110"/>
      <c r="BN161" s="58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</row>
    <row r="162" spans="1:79" s="37" customFormat="1">
      <c r="A162" s="15">
        <v>153</v>
      </c>
      <c r="B162" s="123" t="s">
        <v>822</v>
      </c>
      <c r="C162" s="59" t="s">
        <v>823</v>
      </c>
      <c r="D162" s="60" t="s">
        <v>824</v>
      </c>
      <c r="E162" s="60" t="s">
        <v>825</v>
      </c>
      <c r="F162" s="60" t="s">
        <v>467</v>
      </c>
      <c r="G162" s="60" t="s">
        <v>310</v>
      </c>
      <c r="H162" s="60" t="s">
        <v>643</v>
      </c>
      <c r="I162" s="58">
        <v>649</v>
      </c>
      <c r="J162" s="58" t="s">
        <v>316</v>
      </c>
      <c r="K162" s="58" t="s">
        <v>912</v>
      </c>
      <c r="L162" s="50"/>
      <c r="M162" s="51"/>
      <c r="N162" s="61"/>
      <c r="O162" s="62"/>
      <c r="P162" s="61"/>
      <c r="Q162" s="62"/>
      <c r="R162" s="61"/>
      <c r="S162" s="63"/>
      <c r="T162" s="61"/>
      <c r="U162" s="63"/>
      <c r="V162" s="61"/>
      <c r="W162" s="63"/>
      <c r="X162" s="61"/>
      <c r="Y162" s="63"/>
      <c r="Z162" s="61"/>
      <c r="AA162" s="63"/>
      <c r="AB162" s="61"/>
      <c r="AC162" s="63"/>
      <c r="AD162" s="64"/>
      <c r="AE162" s="65"/>
      <c r="AF162" s="64"/>
      <c r="AG162" s="65"/>
      <c r="AH162" s="64"/>
      <c r="AI162" s="65"/>
      <c r="AJ162" s="64"/>
      <c r="AK162" s="65"/>
      <c r="AL162" s="64"/>
      <c r="AM162" s="65"/>
      <c r="AN162" s="64"/>
      <c r="AO162" s="65"/>
      <c r="AP162" s="147">
        <f t="shared" si="29"/>
        <v>0</v>
      </c>
      <c r="AQ162" s="147">
        <f t="shared" si="30"/>
        <v>0</v>
      </c>
      <c r="AR162" s="58"/>
      <c r="AS162" s="58"/>
      <c r="AT162" s="58"/>
      <c r="AU162" s="144">
        <f t="shared" si="31"/>
        <v>0</v>
      </c>
      <c r="AV162" s="66"/>
      <c r="AW162" s="66"/>
      <c r="AX162" s="67"/>
      <c r="AY162" s="144">
        <f t="shared" si="35"/>
        <v>0</v>
      </c>
      <c r="AZ162" s="68"/>
      <c r="BA162" s="68"/>
      <c r="BB162" s="68"/>
      <c r="BC162" s="144">
        <f t="shared" si="27"/>
        <v>0</v>
      </c>
      <c r="BD162" s="150" t="e">
        <f t="shared" si="28"/>
        <v>#DIV/0!</v>
      </c>
      <c r="BE162" s="138"/>
      <c r="BF162" s="138"/>
      <c r="BG162" s="138"/>
      <c r="BH162" s="144">
        <f t="shared" si="32"/>
        <v>0</v>
      </c>
      <c r="BI162" s="24">
        <f t="shared" si="36"/>
        <v>0</v>
      </c>
      <c r="BJ162" s="57">
        <f t="shared" si="33"/>
        <v>0</v>
      </c>
      <c r="BK162" s="48" t="e">
        <f t="shared" si="34"/>
        <v>#DIV/0!</v>
      </c>
      <c r="BL162" s="110"/>
      <c r="BM162" s="110"/>
      <c r="BN162" s="58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</row>
    <row r="163" spans="1:79" s="37" customFormat="1">
      <c r="A163" s="15">
        <v>154</v>
      </c>
      <c r="B163" s="123" t="s">
        <v>826</v>
      </c>
      <c r="C163" s="59" t="s">
        <v>827</v>
      </c>
      <c r="D163" s="60" t="s">
        <v>828</v>
      </c>
      <c r="E163" s="60" t="s">
        <v>829</v>
      </c>
      <c r="F163" s="60" t="s">
        <v>471</v>
      </c>
      <c r="G163" s="60" t="s">
        <v>310</v>
      </c>
      <c r="H163" s="60" t="s">
        <v>643</v>
      </c>
      <c r="I163" s="58">
        <v>626</v>
      </c>
      <c r="J163" s="58" t="s">
        <v>316</v>
      </c>
      <c r="K163" s="58" t="s">
        <v>912</v>
      </c>
      <c r="L163" s="50"/>
      <c r="M163" s="51"/>
      <c r="N163" s="61"/>
      <c r="O163" s="62"/>
      <c r="P163" s="61"/>
      <c r="Q163" s="62"/>
      <c r="R163" s="61"/>
      <c r="S163" s="63"/>
      <c r="T163" s="61"/>
      <c r="U163" s="63"/>
      <c r="V163" s="61"/>
      <c r="W163" s="63"/>
      <c r="X163" s="61"/>
      <c r="Y163" s="63"/>
      <c r="Z163" s="61"/>
      <c r="AA163" s="63"/>
      <c r="AB163" s="61"/>
      <c r="AC163" s="63"/>
      <c r="AD163" s="64"/>
      <c r="AE163" s="65"/>
      <c r="AF163" s="64"/>
      <c r="AG163" s="65"/>
      <c r="AH163" s="64"/>
      <c r="AI163" s="65"/>
      <c r="AJ163" s="64"/>
      <c r="AK163" s="65"/>
      <c r="AL163" s="64"/>
      <c r="AM163" s="65"/>
      <c r="AN163" s="64"/>
      <c r="AO163" s="65"/>
      <c r="AP163" s="147">
        <f t="shared" si="29"/>
        <v>0</v>
      </c>
      <c r="AQ163" s="147">
        <f t="shared" si="30"/>
        <v>0</v>
      </c>
      <c r="AR163" s="58"/>
      <c r="AS163" s="58"/>
      <c r="AT163" s="58"/>
      <c r="AU163" s="144">
        <f t="shared" si="31"/>
        <v>0</v>
      </c>
      <c r="AV163" s="66"/>
      <c r="AW163" s="66"/>
      <c r="AX163" s="67"/>
      <c r="AY163" s="144">
        <f t="shared" si="35"/>
        <v>0</v>
      </c>
      <c r="AZ163" s="68"/>
      <c r="BA163" s="68"/>
      <c r="BB163" s="68"/>
      <c r="BC163" s="144">
        <f t="shared" si="27"/>
        <v>0</v>
      </c>
      <c r="BD163" s="150" t="e">
        <f t="shared" si="28"/>
        <v>#DIV/0!</v>
      </c>
      <c r="BE163" s="138"/>
      <c r="BF163" s="138"/>
      <c r="BG163" s="138"/>
      <c r="BH163" s="144">
        <f t="shared" si="32"/>
        <v>0</v>
      </c>
      <c r="BI163" s="24">
        <f t="shared" si="36"/>
        <v>0</v>
      </c>
      <c r="BJ163" s="57">
        <f t="shared" si="33"/>
        <v>0</v>
      </c>
      <c r="BK163" s="48" t="e">
        <f t="shared" si="34"/>
        <v>#DIV/0!</v>
      </c>
      <c r="BL163" s="110"/>
      <c r="BM163" s="110"/>
      <c r="BN163" s="58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</row>
    <row r="164" spans="1:79" s="37" customFormat="1">
      <c r="A164" s="15">
        <v>155</v>
      </c>
      <c r="B164" s="123" t="s">
        <v>830</v>
      </c>
      <c r="C164" s="59" t="s">
        <v>831</v>
      </c>
      <c r="D164" s="60" t="s">
        <v>832</v>
      </c>
      <c r="E164" s="60" t="s">
        <v>833</v>
      </c>
      <c r="F164" s="60" t="s">
        <v>834</v>
      </c>
      <c r="G164" s="60" t="s">
        <v>310</v>
      </c>
      <c r="H164" s="60" t="s">
        <v>643</v>
      </c>
      <c r="I164" s="58">
        <v>649</v>
      </c>
      <c r="J164" s="58" t="s">
        <v>316</v>
      </c>
      <c r="K164" s="58" t="s">
        <v>912</v>
      </c>
      <c r="L164" s="50"/>
      <c r="M164" s="51"/>
      <c r="N164" s="61"/>
      <c r="O164" s="62"/>
      <c r="P164" s="61"/>
      <c r="Q164" s="62"/>
      <c r="R164" s="61"/>
      <c r="S164" s="63"/>
      <c r="T164" s="61"/>
      <c r="U164" s="63"/>
      <c r="V164" s="61"/>
      <c r="W164" s="63"/>
      <c r="X164" s="61"/>
      <c r="Y164" s="63"/>
      <c r="Z164" s="61"/>
      <c r="AA164" s="63"/>
      <c r="AB164" s="61"/>
      <c r="AC164" s="63"/>
      <c r="AD164" s="64"/>
      <c r="AE164" s="65"/>
      <c r="AF164" s="64"/>
      <c r="AG164" s="65"/>
      <c r="AH164" s="64"/>
      <c r="AI164" s="65"/>
      <c r="AJ164" s="64"/>
      <c r="AK164" s="65"/>
      <c r="AL164" s="64"/>
      <c r="AM164" s="65"/>
      <c r="AN164" s="64"/>
      <c r="AO164" s="65"/>
      <c r="AP164" s="147">
        <f t="shared" si="29"/>
        <v>0</v>
      </c>
      <c r="AQ164" s="147">
        <f t="shared" si="30"/>
        <v>0</v>
      </c>
      <c r="AR164" s="58"/>
      <c r="AS164" s="58"/>
      <c r="AT164" s="58"/>
      <c r="AU164" s="144">
        <f t="shared" si="31"/>
        <v>0</v>
      </c>
      <c r="AV164" s="66"/>
      <c r="AW164" s="66"/>
      <c r="AX164" s="67"/>
      <c r="AY164" s="144">
        <f t="shared" si="35"/>
        <v>0</v>
      </c>
      <c r="AZ164" s="68"/>
      <c r="BA164" s="68"/>
      <c r="BB164" s="68"/>
      <c r="BC164" s="144">
        <f t="shared" si="27"/>
        <v>0</v>
      </c>
      <c r="BD164" s="150" t="e">
        <f t="shared" si="28"/>
        <v>#DIV/0!</v>
      </c>
      <c r="BE164" s="138"/>
      <c r="BF164" s="138"/>
      <c r="BG164" s="138"/>
      <c r="BH164" s="144">
        <f t="shared" si="32"/>
        <v>0</v>
      </c>
      <c r="BI164" s="24">
        <f t="shared" si="36"/>
        <v>0</v>
      </c>
      <c r="BJ164" s="57">
        <f t="shared" si="33"/>
        <v>0</v>
      </c>
      <c r="BK164" s="48" t="e">
        <f t="shared" si="34"/>
        <v>#DIV/0!</v>
      </c>
      <c r="BL164" s="110"/>
      <c r="BM164" s="110"/>
      <c r="BN164" s="58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</row>
    <row r="165" spans="1:79" s="37" customFormat="1">
      <c r="A165" s="15">
        <v>156</v>
      </c>
      <c r="B165" s="123" t="s">
        <v>835</v>
      </c>
      <c r="C165" s="59" t="s">
        <v>836</v>
      </c>
      <c r="D165" s="60" t="s">
        <v>837</v>
      </c>
      <c r="E165" s="60" t="s">
        <v>838</v>
      </c>
      <c r="F165" s="60" t="s">
        <v>839</v>
      </c>
      <c r="G165" s="60" t="s">
        <v>310</v>
      </c>
      <c r="H165" s="60" t="s">
        <v>643</v>
      </c>
      <c r="I165" s="58">
        <v>536</v>
      </c>
      <c r="J165" s="58" t="s">
        <v>316</v>
      </c>
      <c r="K165" s="58" t="s">
        <v>912</v>
      </c>
      <c r="L165" s="50"/>
      <c r="M165" s="51"/>
      <c r="N165" s="61"/>
      <c r="O165" s="62"/>
      <c r="P165" s="61"/>
      <c r="Q165" s="62"/>
      <c r="R165" s="61"/>
      <c r="S165" s="63"/>
      <c r="T165" s="61"/>
      <c r="U165" s="63"/>
      <c r="V165" s="61"/>
      <c r="W165" s="63"/>
      <c r="X165" s="61"/>
      <c r="Y165" s="63"/>
      <c r="Z165" s="61"/>
      <c r="AA165" s="63"/>
      <c r="AB165" s="61"/>
      <c r="AC165" s="63"/>
      <c r="AD165" s="64"/>
      <c r="AE165" s="65"/>
      <c r="AF165" s="64"/>
      <c r="AG165" s="65"/>
      <c r="AH165" s="64"/>
      <c r="AI165" s="65"/>
      <c r="AJ165" s="64"/>
      <c r="AK165" s="65"/>
      <c r="AL165" s="64"/>
      <c r="AM165" s="65"/>
      <c r="AN165" s="64"/>
      <c r="AO165" s="65"/>
      <c r="AP165" s="147">
        <f t="shared" si="29"/>
        <v>0</v>
      </c>
      <c r="AQ165" s="147">
        <f t="shared" si="30"/>
        <v>0</v>
      </c>
      <c r="AR165" s="58"/>
      <c r="AS165" s="58"/>
      <c r="AT165" s="58"/>
      <c r="AU165" s="144">
        <f t="shared" si="31"/>
        <v>0</v>
      </c>
      <c r="AV165" s="66"/>
      <c r="AW165" s="66"/>
      <c r="AX165" s="67"/>
      <c r="AY165" s="144">
        <f t="shared" si="35"/>
        <v>0</v>
      </c>
      <c r="AZ165" s="68"/>
      <c r="BA165" s="68"/>
      <c r="BB165" s="68"/>
      <c r="BC165" s="144">
        <f t="shared" si="27"/>
        <v>0</v>
      </c>
      <c r="BD165" s="150" t="e">
        <f t="shared" si="28"/>
        <v>#DIV/0!</v>
      </c>
      <c r="BE165" s="138"/>
      <c r="BF165" s="138"/>
      <c r="BG165" s="138"/>
      <c r="BH165" s="144">
        <f t="shared" si="32"/>
        <v>0</v>
      </c>
      <c r="BI165" s="24">
        <f t="shared" si="36"/>
        <v>0</v>
      </c>
      <c r="BJ165" s="57">
        <f t="shared" si="33"/>
        <v>0</v>
      </c>
      <c r="BK165" s="48" t="e">
        <f t="shared" si="34"/>
        <v>#DIV/0!</v>
      </c>
      <c r="BL165" s="110"/>
      <c r="BM165" s="110"/>
      <c r="BN165" s="58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</row>
    <row r="166" spans="1:79" s="37" customFormat="1">
      <c r="A166" s="15">
        <v>157</v>
      </c>
      <c r="B166" s="123" t="s">
        <v>840</v>
      </c>
      <c r="C166" s="59" t="s">
        <v>841</v>
      </c>
      <c r="D166" s="60" t="s">
        <v>602</v>
      </c>
      <c r="E166" s="60" t="s">
        <v>486</v>
      </c>
      <c r="F166" s="60" t="s">
        <v>487</v>
      </c>
      <c r="G166" s="60" t="s">
        <v>310</v>
      </c>
      <c r="H166" s="60" t="s">
        <v>643</v>
      </c>
      <c r="I166" s="58">
        <v>616</v>
      </c>
      <c r="J166" s="58" t="s">
        <v>326</v>
      </c>
      <c r="K166" s="58" t="s">
        <v>912</v>
      </c>
      <c r="L166" s="50"/>
      <c r="M166" s="51"/>
      <c r="N166" s="61"/>
      <c r="O166" s="62"/>
      <c r="P166" s="61"/>
      <c r="Q166" s="62"/>
      <c r="R166" s="61"/>
      <c r="S166" s="63"/>
      <c r="T166" s="61"/>
      <c r="U166" s="63"/>
      <c r="V166" s="61"/>
      <c r="W166" s="63"/>
      <c r="X166" s="61"/>
      <c r="Y166" s="63"/>
      <c r="Z166" s="61"/>
      <c r="AA166" s="63"/>
      <c r="AB166" s="61"/>
      <c r="AC166" s="63"/>
      <c r="AD166" s="64"/>
      <c r="AE166" s="65"/>
      <c r="AF166" s="64"/>
      <c r="AG166" s="65"/>
      <c r="AH166" s="64"/>
      <c r="AI166" s="65"/>
      <c r="AJ166" s="64"/>
      <c r="AK166" s="65"/>
      <c r="AL166" s="64"/>
      <c r="AM166" s="65"/>
      <c r="AN166" s="64"/>
      <c r="AO166" s="65"/>
      <c r="AP166" s="147">
        <f t="shared" si="29"/>
        <v>0</v>
      </c>
      <c r="AQ166" s="147">
        <f t="shared" si="30"/>
        <v>0</v>
      </c>
      <c r="AR166" s="58"/>
      <c r="AS166" s="58"/>
      <c r="AT166" s="58"/>
      <c r="AU166" s="144">
        <f t="shared" si="31"/>
        <v>0</v>
      </c>
      <c r="AV166" s="66"/>
      <c r="AW166" s="66"/>
      <c r="AX166" s="67"/>
      <c r="AY166" s="144">
        <f t="shared" si="35"/>
        <v>0</v>
      </c>
      <c r="AZ166" s="68"/>
      <c r="BA166" s="68"/>
      <c r="BB166" s="68"/>
      <c r="BC166" s="144">
        <f t="shared" si="27"/>
        <v>0</v>
      </c>
      <c r="BD166" s="150" t="e">
        <f t="shared" si="28"/>
        <v>#DIV/0!</v>
      </c>
      <c r="BE166" s="138"/>
      <c r="BF166" s="138"/>
      <c r="BG166" s="138"/>
      <c r="BH166" s="144">
        <f t="shared" si="32"/>
        <v>0</v>
      </c>
      <c r="BI166" s="24">
        <f t="shared" si="36"/>
        <v>0</v>
      </c>
      <c r="BJ166" s="57">
        <f t="shared" si="33"/>
        <v>0</v>
      </c>
      <c r="BK166" s="48" t="e">
        <f t="shared" si="34"/>
        <v>#DIV/0!</v>
      </c>
      <c r="BL166" s="110"/>
      <c r="BM166" s="110"/>
      <c r="BN166" s="58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</row>
    <row r="167" spans="1:79" s="37" customFormat="1">
      <c r="A167" s="15">
        <v>158</v>
      </c>
      <c r="B167" s="123" t="s">
        <v>842</v>
      </c>
      <c r="C167" s="59" t="s">
        <v>843</v>
      </c>
      <c r="D167" s="60" t="s">
        <v>608</v>
      </c>
      <c r="E167" s="60" t="s">
        <v>608</v>
      </c>
      <c r="F167" s="60" t="s">
        <v>609</v>
      </c>
      <c r="G167" s="60" t="s">
        <v>310</v>
      </c>
      <c r="H167" s="60" t="s">
        <v>643</v>
      </c>
      <c r="I167" s="58">
        <v>521</v>
      </c>
      <c r="J167" s="58" t="s">
        <v>326</v>
      </c>
      <c r="K167" s="58" t="s">
        <v>912</v>
      </c>
      <c r="L167" s="50"/>
      <c r="M167" s="51"/>
      <c r="N167" s="61"/>
      <c r="O167" s="62"/>
      <c r="P167" s="61"/>
      <c r="Q167" s="62"/>
      <c r="R167" s="61"/>
      <c r="S167" s="63"/>
      <c r="T167" s="61"/>
      <c r="U167" s="63"/>
      <c r="V167" s="61"/>
      <c r="W167" s="63"/>
      <c r="X167" s="61"/>
      <c r="Y167" s="63"/>
      <c r="Z167" s="61"/>
      <c r="AA167" s="63"/>
      <c r="AB167" s="61"/>
      <c r="AC167" s="63"/>
      <c r="AD167" s="64"/>
      <c r="AE167" s="65"/>
      <c r="AF167" s="64"/>
      <c r="AG167" s="65"/>
      <c r="AH167" s="64"/>
      <c r="AI167" s="65"/>
      <c r="AJ167" s="64"/>
      <c r="AK167" s="65"/>
      <c r="AL167" s="64"/>
      <c r="AM167" s="65"/>
      <c r="AN167" s="64"/>
      <c r="AO167" s="65"/>
      <c r="AP167" s="147">
        <f t="shared" si="29"/>
        <v>0</v>
      </c>
      <c r="AQ167" s="147">
        <f t="shared" si="30"/>
        <v>0</v>
      </c>
      <c r="AR167" s="58"/>
      <c r="AS167" s="58"/>
      <c r="AT167" s="58"/>
      <c r="AU167" s="144">
        <f t="shared" si="31"/>
        <v>0</v>
      </c>
      <c r="AV167" s="66"/>
      <c r="AW167" s="66"/>
      <c r="AX167" s="67"/>
      <c r="AY167" s="144">
        <f t="shared" si="35"/>
        <v>0</v>
      </c>
      <c r="AZ167" s="68"/>
      <c r="BA167" s="68"/>
      <c r="BB167" s="68"/>
      <c r="BC167" s="144">
        <f t="shared" ref="BC167:BC186" si="37">AU167-AY167</f>
        <v>0</v>
      </c>
      <c r="BD167" s="150" t="e">
        <f t="shared" ref="BD167:BD186" si="38">BC167*100/AY167</f>
        <v>#DIV/0!</v>
      </c>
      <c r="BE167" s="138"/>
      <c r="BF167" s="138"/>
      <c r="BG167" s="138"/>
      <c r="BH167" s="144">
        <f t="shared" si="32"/>
        <v>0</v>
      </c>
      <c r="BI167" s="24">
        <f t="shared" si="36"/>
        <v>0</v>
      </c>
      <c r="BJ167" s="57">
        <f t="shared" si="33"/>
        <v>0</v>
      </c>
      <c r="BK167" s="48" t="e">
        <f t="shared" si="34"/>
        <v>#DIV/0!</v>
      </c>
      <c r="BL167" s="110"/>
      <c r="BM167" s="110"/>
      <c r="BN167" s="58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</row>
    <row r="168" spans="1:79" s="37" customFormat="1">
      <c r="A168" s="15">
        <v>159</v>
      </c>
      <c r="B168" s="123" t="s">
        <v>844</v>
      </c>
      <c r="C168" s="59" t="s">
        <v>845</v>
      </c>
      <c r="D168" s="60" t="s">
        <v>846</v>
      </c>
      <c r="E168" s="60" t="s">
        <v>847</v>
      </c>
      <c r="F168" s="60" t="s">
        <v>848</v>
      </c>
      <c r="G168" s="60" t="s">
        <v>310</v>
      </c>
      <c r="H168" s="60" t="s">
        <v>643</v>
      </c>
      <c r="I168" s="58">
        <v>733</v>
      </c>
      <c r="J168" s="58" t="s">
        <v>321</v>
      </c>
      <c r="K168" s="58" t="s">
        <v>912</v>
      </c>
      <c r="L168" s="50"/>
      <c r="M168" s="51"/>
      <c r="N168" s="61"/>
      <c r="O168" s="62"/>
      <c r="P168" s="61"/>
      <c r="Q168" s="62"/>
      <c r="R168" s="61"/>
      <c r="S168" s="63"/>
      <c r="T168" s="61"/>
      <c r="U168" s="63"/>
      <c r="V168" s="61"/>
      <c r="W168" s="63"/>
      <c r="X168" s="61"/>
      <c r="Y168" s="63"/>
      <c r="Z168" s="61"/>
      <c r="AA168" s="63"/>
      <c r="AB168" s="61"/>
      <c r="AC168" s="63"/>
      <c r="AD168" s="64"/>
      <c r="AE168" s="65"/>
      <c r="AF168" s="64"/>
      <c r="AG168" s="65"/>
      <c r="AH168" s="64"/>
      <c r="AI168" s="65"/>
      <c r="AJ168" s="64"/>
      <c r="AK168" s="65"/>
      <c r="AL168" s="64"/>
      <c r="AM168" s="65"/>
      <c r="AN168" s="64"/>
      <c r="AO168" s="65"/>
      <c r="AP168" s="147">
        <f t="shared" si="29"/>
        <v>0</v>
      </c>
      <c r="AQ168" s="147">
        <f t="shared" si="30"/>
        <v>0</v>
      </c>
      <c r="AR168" s="58"/>
      <c r="AS168" s="58"/>
      <c r="AT168" s="58"/>
      <c r="AU168" s="144">
        <f t="shared" si="31"/>
        <v>0</v>
      </c>
      <c r="AV168" s="66"/>
      <c r="AW168" s="66"/>
      <c r="AX168" s="67"/>
      <c r="AY168" s="144">
        <f t="shared" si="35"/>
        <v>0</v>
      </c>
      <c r="AZ168" s="68"/>
      <c r="BA168" s="68"/>
      <c r="BB168" s="68"/>
      <c r="BC168" s="144">
        <f t="shared" si="37"/>
        <v>0</v>
      </c>
      <c r="BD168" s="150" t="e">
        <f t="shared" si="38"/>
        <v>#DIV/0!</v>
      </c>
      <c r="BE168" s="138"/>
      <c r="BF168" s="138"/>
      <c r="BG168" s="138"/>
      <c r="BH168" s="144">
        <f t="shared" si="32"/>
        <v>0</v>
      </c>
      <c r="BI168" s="24">
        <f t="shared" si="36"/>
        <v>0</v>
      </c>
      <c r="BJ168" s="57">
        <f t="shared" si="33"/>
        <v>0</v>
      </c>
      <c r="BK168" s="48" t="e">
        <f t="shared" si="34"/>
        <v>#DIV/0!</v>
      </c>
      <c r="BL168" s="110"/>
      <c r="BM168" s="110"/>
      <c r="BN168" s="58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</row>
    <row r="169" spans="1:79" s="37" customFormat="1">
      <c r="A169" s="15">
        <v>160</v>
      </c>
      <c r="B169" s="123" t="s">
        <v>849</v>
      </c>
      <c r="C169" s="59" t="s">
        <v>850</v>
      </c>
      <c r="D169" s="60" t="s">
        <v>768</v>
      </c>
      <c r="E169" s="60" t="s">
        <v>851</v>
      </c>
      <c r="F169" s="60" t="s">
        <v>852</v>
      </c>
      <c r="G169" s="60" t="s">
        <v>310</v>
      </c>
      <c r="H169" s="60" t="s">
        <v>643</v>
      </c>
      <c r="I169" s="58">
        <v>482</v>
      </c>
      <c r="J169" s="58" t="s">
        <v>321</v>
      </c>
      <c r="K169" s="58" t="s">
        <v>912</v>
      </c>
      <c r="L169" s="50"/>
      <c r="M169" s="51"/>
      <c r="N169" s="61"/>
      <c r="O169" s="62"/>
      <c r="P169" s="61"/>
      <c r="Q169" s="62"/>
      <c r="R169" s="61"/>
      <c r="S169" s="63"/>
      <c r="T169" s="61"/>
      <c r="U169" s="63"/>
      <c r="V169" s="61"/>
      <c r="W169" s="63"/>
      <c r="X169" s="61"/>
      <c r="Y169" s="63"/>
      <c r="Z169" s="61"/>
      <c r="AA169" s="63"/>
      <c r="AB169" s="61"/>
      <c r="AC169" s="63"/>
      <c r="AD169" s="64"/>
      <c r="AE169" s="65"/>
      <c r="AF169" s="64"/>
      <c r="AG169" s="65"/>
      <c r="AH169" s="64"/>
      <c r="AI169" s="65"/>
      <c r="AJ169" s="64"/>
      <c r="AK169" s="65"/>
      <c r="AL169" s="64"/>
      <c r="AM169" s="65"/>
      <c r="AN169" s="64"/>
      <c r="AO169" s="65"/>
      <c r="AP169" s="147">
        <f t="shared" si="29"/>
        <v>0</v>
      </c>
      <c r="AQ169" s="147">
        <f t="shared" si="30"/>
        <v>0</v>
      </c>
      <c r="AR169" s="58"/>
      <c r="AS169" s="58"/>
      <c r="AT169" s="58"/>
      <c r="AU169" s="144">
        <f t="shared" si="31"/>
        <v>0</v>
      </c>
      <c r="AV169" s="66"/>
      <c r="AW169" s="66"/>
      <c r="AX169" s="67"/>
      <c r="AY169" s="144">
        <f t="shared" si="35"/>
        <v>0</v>
      </c>
      <c r="AZ169" s="68"/>
      <c r="BA169" s="68"/>
      <c r="BB169" s="68"/>
      <c r="BC169" s="144">
        <f t="shared" si="37"/>
        <v>0</v>
      </c>
      <c r="BD169" s="150" t="e">
        <f t="shared" si="38"/>
        <v>#DIV/0!</v>
      </c>
      <c r="BE169" s="138"/>
      <c r="BF169" s="138"/>
      <c r="BG169" s="138"/>
      <c r="BH169" s="144">
        <f t="shared" si="32"/>
        <v>0</v>
      </c>
      <c r="BI169" s="24">
        <f t="shared" si="36"/>
        <v>0</v>
      </c>
      <c r="BJ169" s="57">
        <f t="shared" si="33"/>
        <v>0</v>
      </c>
      <c r="BK169" s="48" t="e">
        <f t="shared" si="34"/>
        <v>#DIV/0!</v>
      </c>
      <c r="BL169" s="110"/>
      <c r="BM169" s="110"/>
      <c r="BN169" s="58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</row>
    <row r="170" spans="1:79" s="37" customFormat="1">
      <c r="A170" s="15">
        <v>161</v>
      </c>
      <c r="B170" s="123" t="s">
        <v>853</v>
      </c>
      <c r="C170" s="59" t="s">
        <v>854</v>
      </c>
      <c r="D170" s="60" t="s">
        <v>855</v>
      </c>
      <c r="E170" s="60" t="s">
        <v>605</v>
      </c>
      <c r="F170" s="60" t="s">
        <v>604</v>
      </c>
      <c r="G170" s="60" t="s">
        <v>310</v>
      </c>
      <c r="H170" s="60" t="s">
        <v>643</v>
      </c>
      <c r="I170" s="58">
        <v>662</v>
      </c>
      <c r="J170" s="58" t="s">
        <v>321</v>
      </c>
      <c r="K170" s="58" t="s">
        <v>912</v>
      </c>
      <c r="L170" s="50"/>
      <c r="M170" s="51"/>
      <c r="N170" s="61"/>
      <c r="O170" s="62"/>
      <c r="P170" s="61"/>
      <c r="Q170" s="62"/>
      <c r="R170" s="61"/>
      <c r="S170" s="63"/>
      <c r="T170" s="61"/>
      <c r="U170" s="63"/>
      <c r="V170" s="61"/>
      <c r="W170" s="63"/>
      <c r="X170" s="61"/>
      <c r="Y170" s="63"/>
      <c r="Z170" s="61"/>
      <c r="AA170" s="63"/>
      <c r="AB170" s="61"/>
      <c r="AC170" s="63"/>
      <c r="AD170" s="64"/>
      <c r="AE170" s="65"/>
      <c r="AF170" s="64"/>
      <c r="AG170" s="65"/>
      <c r="AH170" s="64"/>
      <c r="AI170" s="65"/>
      <c r="AJ170" s="64"/>
      <c r="AK170" s="65"/>
      <c r="AL170" s="64"/>
      <c r="AM170" s="65"/>
      <c r="AN170" s="64"/>
      <c r="AO170" s="65"/>
      <c r="AP170" s="147">
        <f t="shared" si="29"/>
        <v>0</v>
      </c>
      <c r="AQ170" s="147">
        <f t="shared" si="30"/>
        <v>0</v>
      </c>
      <c r="AR170" s="58"/>
      <c r="AS170" s="58"/>
      <c r="AT170" s="58"/>
      <c r="AU170" s="144">
        <f t="shared" si="31"/>
        <v>0</v>
      </c>
      <c r="AV170" s="66"/>
      <c r="AW170" s="66"/>
      <c r="AX170" s="67"/>
      <c r="AY170" s="144">
        <f t="shared" si="35"/>
        <v>0</v>
      </c>
      <c r="AZ170" s="68"/>
      <c r="BA170" s="68"/>
      <c r="BB170" s="68"/>
      <c r="BC170" s="144">
        <f t="shared" si="37"/>
        <v>0</v>
      </c>
      <c r="BD170" s="150" t="e">
        <f t="shared" si="38"/>
        <v>#DIV/0!</v>
      </c>
      <c r="BE170" s="138"/>
      <c r="BF170" s="138"/>
      <c r="BG170" s="138"/>
      <c r="BH170" s="144">
        <f t="shared" si="32"/>
        <v>0</v>
      </c>
      <c r="BI170" s="24">
        <f t="shared" si="36"/>
        <v>0</v>
      </c>
      <c r="BJ170" s="57">
        <f t="shared" si="33"/>
        <v>0</v>
      </c>
      <c r="BK170" s="48" t="e">
        <f t="shared" si="34"/>
        <v>#DIV/0!</v>
      </c>
      <c r="BL170" s="110"/>
      <c r="BM170" s="110"/>
      <c r="BN170" s="58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</row>
    <row r="171" spans="1:79" s="37" customFormat="1">
      <c r="A171" s="15">
        <v>162</v>
      </c>
      <c r="B171" s="123" t="s">
        <v>856</v>
      </c>
      <c r="C171" s="59" t="s">
        <v>857</v>
      </c>
      <c r="D171" s="60" t="s">
        <v>858</v>
      </c>
      <c r="E171" s="60" t="s">
        <v>859</v>
      </c>
      <c r="F171" s="60" t="s">
        <v>483</v>
      </c>
      <c r="G171" s="60" t="s">
        <v>310</v>
      </c>
      <c r="H171" s="60" t="s">
        <v>643</v>
      </c>
      <c r="I171" s="58">
        <v>537</v>
      </c>
      <c r="J171" s="58" t="s">
        <v>326</v>
      </c>
      <c r="K171" s="58" t="s">
        <v>912</v>
      </c>
      <c r="L171" s="50"/>
      <c r="M171" s="51"/>
      <c r="N171" s="61"/>
      <c r="O171" s="62"/>
      <c r="P171" s="61"/>
      <c r="Q171" s="62"/>
      <c r="R171" s="61"/>
      <c r="S171" s="63"/>
      <c r="T171" s="61"/>
      <c r="U171" s="63"/>
      <c r="V171" s="61"/>
      <c r="W171" s="63"/>
      <c r="X171" s="61"/>
      <c r="Y171" s="63"/>
      <c r="Z171" s="61"/>
      <c r="AA171" s="63"/>
      <c r="AB171" s="61"/>
      <c r="AC171" s="63"/>
      <c r="AD171" s="64"/>
      <c r="AE171" s="65"/>
      <c r="AF171" s="64"/>
      <c r="AG171" s="65"/>
      <c r="AH171" s="64"/>
      <c r="AI171" s="65"/>
      <c r="AJ171" s="64"/>
      <c r="AK171" s="65"/>
      <c r="AL171" s="64"/>
      <c r="AM171" s="65"/>
      <c r="AN171" s="64"/>
      <c r="AO171" s="65"/>
      <c r="AP171" s="147">
        <f t="shared" si="29"/>
        <v>0</v>
      </c>
      <c r="AQ171" s="147">
        <f t="shared" si="30"/>
        <v>0</v>
      </c>
      <c r="AR171" s="58"/>
      <c r="AS171" s="58"/>
      <c r="AT171" s="58"/>
      <c r="AU171" s="144">
        <f t="shared" si="31"/>
        <v>0</v>
      </c>
      <c r="AV171" s="66"/>
      <c r="AW171" s="66"/>
      <c r="AX171" s="67"/>
      <c r="AY171" s="144">
        <f t="shared" si="35"/>
        <v>0</v>
      </c>
      <c r="AZ171" s="68"/>
      <c r="BA171" s="68"/>
      <c r="BB171" s="68"/>
      <c r="BC171" s="144">
        <f t="shared" si="37"/>
        <v>0</v>
      </c>
      <c r="BD171" s="150" t="e">
        <f t="shared" si="38"/>
        <v>#DIV/0!</v>
      </c>
      <c r="BE171" s="138"/>
      <c r="BF171" s="138"/>
      <c r="BG171" s="138"/>
      <c r="BH171" s="144">
        <f t="shared" si="32"/>
        <v>0</v>
      </c>
      <c r="BI171" s="24">
        <f t="shared" si="36"/>
        <v>0</v>
      </c>
      <c r="BJ171" s="57">
        <f t="shared" si="33"/>
        <v>0</v>
      </c>
      <c r="BK171" s="48" t="e">
        <f t="shared" si="34"/>
        <v>#DIV/0!</v>
      </c>
      <c r="BL171" s="110"/>
      <c r="BM171" s="110"/>
      <c r="BN171" s="58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</row>
    <row r="172" spans="1:79" s="37" customFormat="1">
      <c r="A172" s="15">
        <v>163</v>
      </c>
      <c r="B172" s="123" t="s">
        <v>860</v>
      </c>
      <c r="C172" s="59" t="s">
        <v>861</v>
      </c>
      <c r="D172" s="60" t="s">
        <v>862</v>
      </c>
      <c r="E172" s="60" t="s">
        <v>863</v>
      </c>
      <c r="F172" s="60" t="s">
        <v>479</v>
      </c>
      <c r="G172" s="60" t="s">
        <v>310</v>
      </c>
      <c r="H172" s="60" t="s">
        <v>643</v>
      </c>
      <c r="I172" s="58">
        <v>531</v>
      </c>
      <c r="J172" s="58" t="s">
        <v>326</v>
      </c>
      <c r="K172" s="58" t="s">
        <v>912</v>
      </c>
      <c r="L172" s="50"/>
      <c r="M172" s="51"/>
      <c r="N172" s="61"/>
      <c r="O172" s="62"/>
      <c r="P172" s="61"/>
      <c r="Q172" s="62"/>
      <c r="R172" s="61"/>
      <c r="S172" s="63"/>
      <c r="T172" s="61"/>
      <c r="U172" s="63"/>
      <c r="V172" s="61"/>
      <c r="W172" s="63"/>
      <c r="X172" s="61"/>
      <c r="Y172" s="63"/>
      <c r="Z172" s="61"/>
      <c r="AA172" s="63"/>
      <c r="AB172" s="61"/>
      <c r="AC172" s="63"/>
      <c r="AD172" s="64"/>
      <c r="AE172" s="65"/>
      <c r="AF172" s="64"/>
      <c r="AG172" s="65"/>
      <c r="AH172" s="64"/>
      <c r="AI172" s="65"/>
      <c r="AJ172" s="64"/>
      <c r="AK172" s="65"/>
      <c r="AL172" s="64"/>
      <c r="AM172" s="65"/>
      <c r="AN172" s="64"/>
      <c r="AO172" s="65"/>
      <c r="AP172" s="147">
        <f t="shared" si="29"/>
        <v>0</v>
      </c>
      <c r="AQ172" s="147">
        <f t="shared" si="30"/>
        <v>0</v>
      </c>
      <c r="AR172" s="58"/>
      <c r="AS172" s="58"/>
      <c r="AT172" s="58"/>
      <c r="AU172" s="144">
        <f t="shared" si="31"/>
        <v>0</v>
      </c>
      <c r="AV172" s="66"/>
      <c r="AW172" s="66"/>
      <c r="AX172" s="67"/>
      <c r="AY172" s="144">
        <f t="shared" si="35"/>
        <v>0</v>
      </c>
      <c r="AZ172" s="68"/>
      <c r="BA172" s="68"/>
      <c r="BB172" s="68"/>
      <c r="BC172" s="144">
        <f t="shared" si="37"/>
        <v>0</v>
      </c>
      <c r="BD172" s="150" t="e">
        <f t="shared" si="38"/>
        <v>#DIV/0!</v>
      </c>
      <c r="BE172" s="138"/>
      <c r="BF172" s="138"/>
      <c r="BG172" s="138"/>
      <c r="BH172" s="144">
        <f t="shared" si="32"/>
        <v>0</v>
      </c>
      <c r="BI172" s="24">
        <f t="shared" si="36"/>
        <v>0</v>
      </c>
      <c r="BJ172" s="57">
        <f t="shared" si="33"/>
        <v>0</v>
      </c>
      <c r="BK172" s="48" t="e">
        <f t="shared" si="34"/>
        <v>#DIV/0!</v>
      </c>
      <c r="BL172" s="110"/>
      <c r="BM172" s="110"/>
      <c r="BN172" s="58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</row>
    <row r="173" spans="1:79" s="37" customFormat="1">
      <c r="A173" s="15">
        <v>164</v>
      </c>
      <c r="B173" s="123" t="s">
        <v>864</v>
      </c>
      <c r="C173" s="59" t="s">
        <v>865</v>
      </c>
      <c r="D173" s="60" t="s">
        <v>473</v>
      </c>
      <c r="E173" s="60" t="s">
        <v>474</v>
      </c>
      <c r="F173" s="60" t="s">
        <v>475</v>
      </c>
      <c r="G173" s="60" t="s">
        <v>310</v>
      </c>
      <c r="H173" s="60" t="s">
        <v>643</v>
      </c>
      <c r="I173" s="58">
        <v>595</v>
      </c>
      <c r="J173" s="58" t="s">
        <v>321</v>
      </c>
      <c r="K173" s="58" t="s">
        <v>912</v>
      </c>
      <c r="L173" s="50"/>
      <c r="M173" s="51"/>
      <c r="N173" s="61"/>
      <c r="O173" s="62"/>
      <c r="P173" s="61"/>
      <c r="Q173" s="62"/>
      <c r="R173" s="61"/>
      <c r="S173" s="63"/>
      <c r="T173" s="61"/>
      <c r="U173" s="63"/>
      <c r="V173" s="61"/>
      <c r="W173" s="63"/>
      <c r="X173" s="61"/>
      <c r="Y173" s="63"/>
      <c r="Z173" s="61"/>
      <c r="AA173" s="63"/>
      <c r="AB173" s="61"/>
      <c r="AC173" s="63"/>
      <c r="AD173" s="64"/>
      <c r="AE173" s="65"/>
      <c r="AF173" s="64"/>
      <c r="AG173" s="65"/>
      <c r="AH173" s="64"/>
      <c r="AI173" s="65"/>
      <c r="AJ173" s="64"/>
      <c r="AK173" s="65"/>
      <c r="AL173" s="64"/>
      <c r="AM173" s="65"/>
      <c r="AN173" s="64"/>
      <c r="AO173" s="65"/>
      <c r="AP173" s="147">
        <f t="shared" si="29"/>
        <v>0</v>
      </c>
      <c r="AQ173" s="147">
        <f t="shared" si="30"/>
        <v>0</v>
      </c>
      <c r="AR173" s="58"/>
      <c r="AS173" s="58"/>
      <c r="AT173" s="58"/>
      <c r="AU173" s="144">
        <f t="shared" si="31"/>
        <v>0</v>
      </c>
      <c r="AV173" s="66"/>
      <c r="AW173" s="66"/>
      <c r="AX173" s="67"/>
      <c r="AY173" s="144">
        <f t="shared" si="35"/>
        <v>0</v>
      </c>
      <c r="AZ173" s="68"/>
      <c r="BA173" s="68"/>
      <c r="BB173" s="68"/>
      <c r="BC173" s="144">
        <f t="shared" si="37"/>
        <v>0</v>
      </c>
      <c r="BD173" s="150" t="e">
        <f t="shared" si="38"/>
        <v>#DIV/0!</v>
      </c>
      <c r="BE173" s="138"/>
      <c r="BF173" s="138"/>
      <c r="BG173" s="138"/>
      <c r="BH173" s="144">
        <f t="shared" si="32"/>
        <v>0</v>
      </c>
      <c r="BI173" s="24">
        <f t="shared" si="36"/>
        <v>0</v>
      </c>
      <c r="BJ173" s="57">
        <f t="shared" si="33"/>
        <v>0</v>
      </c>
      <c r="BK173" s="48" t="e">
        <f t="shared" si="34"/>
        <v>#DIV/0!</v>
      </c>
      <c r="BL173" s="110"/>
      <c r="BM173" s="110"/>
      <c r="BN173" s="58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</row>
    <row r="174" spans="1:79" s="37" customFormat="1">
      <c r="A174" s="15">
        <v>165</v>
      </c>
      <c r="B174" s="123" t="s">
        <v>866</v>
      </c>
      <c r="C174" s="59" t="s">
        <v>867</v>
      </c>
      <c r="D174" s="60" t="s">
        <v>868</v>
      </c>
      <c r="E174" s="60" t="s">
        <v>616</v>
      </c>
      <c r="F174" s="60" t="s">
        <v>617</v>
      </c>
      <c r="G174" s="60" t="s">
        <v>310</v>
      </c>
      <c r="H174" s="60" t="s">
        <v>643</v>
      </c>
      <c r="I174" s="58">
        <v>268</v>
      </c>
      <c r="J174" s="58" t="s">
        <v>321</v>
      </c>
      <c r="K174" s="58" t="s">
        <v>912</v>
      </c>
      <c r="L174" s="50"/>
      <c r="M174" s="51"/>
      <c r="N174" s="61"/>
      <c r="O174" s="62"/>
      <c r="P174" s="61"/>
      <c r="Q174" s="62"/>
      <c r="R174" s="61"/>
      <c r="S174" s="63"/>
      <c r="T174" s="61"/>
      <c r="U174" s="63"/>
      <c r="V174" s="61"/>
      <c r="W174" s="63"/>
      <c r="X174" s="61"/>
      <c r="Y174" s="63"/>
      <c r="Z174" s="61"/>
      <c r="AA174" s="63"/>
      <c r="AB174" s="61"/>
      <c r="AC174" s="63"/>
      <c r="AD174" s="64"/>
      <c r="AE174" s="65"/>
      <c r="AF174" s="64"/>
      <c r="AG174" s="65"/>
      <c r="AH174" s="64"/>
      <c r="AI174" s="65"/>
      <c r="AJ174" s="64"/>
      <c r="AK174" s="65"/>
      <c r="AL174" s="64"/>
      <c r="AM174" s="65"/>
      <c r="AN174" s="64"/>
      <c r="AO174" s="65"/>
      <c r="AP174" s="147">
        <f t="shared" si="29"/>
        <v>0</v>
      </c>
      <c r="AQ174" s="147">
        <f t="shared" si="30"/>
        <v>0</v>
      </c>
      <c r="AR174" s="58"/>
      <c r="AS174" s="58"/>
      <c r="AT174" s="58"/>
      <c r="AU174" s="144">
        <f t="shared" si="31"/>
        <v>0</v>
      </c>
      <c r="AV174" s="66"/>
      <c r="AW174" s="66"/>
      <c r="AX174" s="67"/>
      <c r="AY174" s="144">
        <f t="shared" si="35"/>
        <v>0</v>
      </c>
      <c r="AZ174" s="68"/>
      <c r="BA174" s="68"/>
      <c r="BB174" s="68"/>
      <c r="BC174" s="144">
        <f t="shared" si="37"/>
        <v>0</v>
      </c>
      <c r="BD174" s="150" t="e">
        <f t="shared" si="38"/>
        <v>#DIV/0!</v>
      </c>
      <c r="BE174" s="138"/>
      <c r="BF174" s="138"/>
      <c r="BG174" s="138"/>
      <c r="BH174" s="144">
        <f t="shared" si="32"/>
        <v>0</v>
      </c>
      <c r="BI174" s="24">
        <f t="shared" si="36"/>
        <v>0</v>
      </c>
      <c r="BJ174" s="57">
        <f t="shared" si="33"/>
        <v>0</v>
      </c>
      <c r="BK174" s="48" t="e">
        <f t="shared" si="34"/>
        <v>#DIV/0!</v>
      </c>
      <c r="BL174" s="110"/>
      <c r="BM174" s="110"/>
      <c r="BN174" s="58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</row>
    <row r="175" spans="1:79" s="37" customFormat="1">
      <c r="A175" s="15">
        <v>166</v>
      </c>
      <c r="B175" s="123" t="s">
        <v>869</v>
      </c>
      <c r="C175" s="59" t="s">
        <v>870</v>
      </c>
      <c r="D175" s="60" t="s">
        <v>593</v>
      </c>
      <c r="E175" s="60" t="s">
        <v>620</v>
      </c>
      <c r="F175" s="60" t="s">
        <v>621</v>
      </c>
      <c r="G175" s="60" t="s">
        <v>310</v>
      </c>
      <c r="H175" s="60" t="s">
        <v>643</v>
      </c>
      <c r="I175" s="58">
        <v>340</v>
      </c>
      <c r="J175" s="58" t="s">
        <v>316</v>
      </c>
      <c r="K175" s="58" t="s">
        <v>912</v>
      </c>
      <c r="L175" s="50"/>
      <c r="M175" s="51"/>
      <c r="N175" s="61"/>
      <c r="O175" s="62"/>
      <c r="P175" s="61"/>
      <c r="Q175" s="62"/>
      <c r="R175" s="61"/>
      <c r="S175" s="63"/>
      <c r="T175" s="61"/>
      <c r="U175" s="63"/>
      <c r="V175" s="61"/>
      <c r="W175" s="63"/>
      <c r="X175" s="61"/>
      <c r="Y175" s="63"/>
      <c r="Z175" s="61"/>
      <c r="AA175" s="63"/>
      <c r="AB175" s="61"/>
      <c r="AC175" s="63"/>
      <c r="AD175" s="64"/>
      <c r="AE175" s="65"/>
      <c r="AF175" s="64"/>
      <c r="AG175" s="65"/>
      <c r="AH175" s="64"/>
      <c r="AI175" s="65"/>
      <c r="AJ175" s="64"/>
      <c r="AK175" s="65"/>
      <c r="AL175" s="64"/>
      <c r="AM175" s="65"/>
      <c r="AN175" s="64"/>
      <c r="AO175" s="65"/>
      <c r="AP175" s="147">
        <f t="shared" si="29"/>
        <v>0</v>
      </c>
      <c r="AQ175" s="147">
        <f t="shared" si="30"/>
        <v>0</v>
      </c>
      <c r="AR175" s="58"/>
      <c r="AS175" s="58"/>
      <c r="AT175" s="58"/>
      <c r="AU175" s="144">
        <f t="shared" si="31"/>
        <v>0</v>
      </c>
      <c r="AV175" s="66"/>
      <c r="AW175" s="66"/>
      <c r="AX175" s="67"/>
      <c r="AY175" s="144">
        <f t="shared" si="35"/>
        <v>0</v>
      </c>
      <c r="AZ175" s="68"/>
      <c r="BA175" s="68"/>
      <c r="BB175" s="68"/>
      <c r="BC175" s="144">
        <f t="shared" si="37"/>
        <v>0</v>
      </c>
      <c r="BD175" s="150" t="e">
        <f t="shared" si="38"/>
        <v>#DIV/0!</v>
      </c>
      <c r="BE175" s="138"/>
      <c r="BF175" s="138"/>
      <c r="BG175" s="138"/>
      <c r="BH175" s="144">
        <f t="shared" si="32"/>
        <v>0</v>
      </c>
      <c r="BI175" s="24">
        <f t="shared" si="36"/>
        <v>0</v>
      </c>
      <c r="BJ175" s="57">
        <f t="shared" si="33"/>
        <v>0</v>
      </c>
      <c r="BK175" s="48" t="e">
        <f t="shared" si="34"/>
        <v>#DIV/0!</v>
      </c>
      <c r="BL175" s="110"/>
      <c r="BM175" s="110"/>
      <c r="BN175" s="58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</row>
    <row r="176" spans="1:79" s="37" customFormat="1">
      <c r="A176" s="15">
        <v>167</v>
      </c>
      <c r="B176" s="123" t="s">
        <v>871</v>
      </c>
      <c r="C176" s="59" t="s">
        <v>872</v>
      </c>
      <c r="D176" s="60" t="s">
        <v>873</v>
      </c>
      <c r="E176" s="60" t="s">
        <v>874</v>
      </c>
      <c r="F176" s="60" t="s">
        <v>490</v>
      </c>
      <c r="G176" s="60" t="s">
        <v>310</v>
      </c>
      <c r="H176" s="60" t="s">
        <v>643</v>
      </c>
      <c r="I176" s="58">
        <v>435</v>
      </c>
      <c r="J176" s="58" t="s">
        <v>326</v>
      </c>
      <c r="K176" s="58" t="s">
        <v>912</v>
      </c>
      <c r="L176" s="50"/>
      <c r="M176" s="51"/>
      <c r="N176" s="61"/>
      <c r="O176" s="62"/>
      <c r="P176" s="61"/>
      <c r="Q176" s="62"/>
      <c r="R176" s="61"/>
      <c r="S176" s="63"/>
      <c r="T176" s="61"/>
      <c r="U176" s="63"/>
      <c r="V176" s="61"/>
      <c r="W176" s="63"/>
      <c r="X176" s="61"/>
      <c r="Y176" s="63"/>
      <c r="Z176" s="61"/>
      <c r="AA176" s="63"/>
      <c r="AB176" s="61"/>
      <c r="AC176" s="63"/>
      <c r="AD176" s="64"/>
      <c r="AE176" s="65"/>
      <c r="AF176" s="64"/>
      <c r="AG176" s="65"/>
      <c r="AH176" s="64"/>
      <c r="AI176" s="65"/>
      <c r="AJ176" s="64"/>
      <c r="AK176" s="65"/>
      <c r="AL176" s="64"/>
      <c r="AM176" s="65"/>
      <c r="AN176" s="64"/>
      <c r="AO176" s="65"/>
      <c r="AP176" s="147">
        <f t="shared" si="29"/>
        <v>0</v>
      </c>
      <c r="AQ176" s="147">
        <f t="shared" si="30"/>
        <v>0</v>
      </c>
      <c r="AR176" s="58"/>
      <c r="AS176" s="58"/>
      <c r="AT176" s="58"/>
      <c r="AU176" s="144">
        <f t="shared" si="31"/>
        <v>0</v>
      </c>
      <c r="AV176" s="66"/>
      <c r="AW176" s="66"/>
      <c r="AX176" s="67"/>
      <c r="AY176" s="144">
        <f t="shared" si="35"/>
        <v>0</v>
      </c>
      <c r="AZ176" s="68"/>
      <c r="BA176" s="68"/>
      <c r="BB176" s="68"/>
      <c r="BC176" s="144">
        <f t="shared" si="37"/>
        <v>0</v>
      </c>
      <c r="BD176" s="150" t="e">
        <f t="shared" si="38"/>
        <v>#DIV/0!</v>
      </c>
      <c r="BE176" s="138"/>
      <c r="BF176" s="138"/>
      <c r="BG176" s="138"/>
      <c r="BH176" s="144">
        <f t="shared" si="32"/>
        <v>0</v>
      </c>
      <c r="BI176" s="24">
        <f t="shared" si="36"/>
        <v>0</v>
      </c>
      <c r="BJ176" s="57">
        <f t="shared" si="33"/>
        <v>0</v>
      </c>
      <c r="BK176" s="48" t="e">
        <f t="shared" si="34"/>
        <v>#DIV/0!</v>
      </c>
      <c r="BL176" s="110"/>
      <c r="BM176" s="110"/>
      <c r="BN176" s="58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</row>
    <row r="177" spans="1:79" s="37" customFormat="1">
      <c r="A177" s="15">
        <v>168</v>
      </c>
      <c r="B177" s="123" t="s">
        <v>875</v>
      </c>
      <c r="C177" s="59" t="s">
        <v>876</v>
      </c>
      <c r="D177" s="60" t="s">
        <v>877</v>
      </c>
      <c r="E177" s="60" t="s">
        <v>493</v>
      </c>
      <c r="F177" s="60" t="s">
        <v>494</v>
      </c>
      <c r="G177" s="60" t="s">
        <v>310</v>
      </c>
      <c r="H177" s="60" t="s">
        <v>643</v>
      </c>
      <c r="I177" s="58">
        <v>546</v>
      </c>
      <c r="J177" s="58" t="s">
        <v>316</v>
      </c>
      <c r="K177" s="58" t="s">
        <v>912</v>
      </c>
      <c r="L177" s="50"/>
      <c r="M177" s="51"/>
      <c r="N177" s="61"/>
      <c r="O177" s="62"/>
      <c r="P177" s="61"/>
      <c r="Q177" s="62"/>
      <c r="R177" s="61"/>
      <c r="S177" s="63"/>
      <c r="T177" s="61"/>
      <c r="U177" s="63"/>
      <c r="V177" s="61"/>
      <c r="W177" s="63"/>
      <c r="X177" s="61"/>
      <c r="Y177" s="63"/>
      <c r="Z177" s="61"/>
      <c r="AA177" s="63"/>
      <c r="AB177" s="61"/>
      <c r="AC177" s="63"/>
      <c r="AD177" s="64"/>
      <c r="AE177" s="65"/>
      <c r="AF177" s="64"/>
      <c r="AG177" s="65"/>
      <c r="AH177" s="64"/>
      <c r="AI177" s="65"/>
      <c r="AJ177" s="64"/>
      <c r="AK177" s="65"/>
      <c r="AL177" s="64"/>
      <c r="AM177" s="65"/>
      <c r="AN177" s="64"/>
      <c r="AO177" s="65"/>
      <c r="AP177" s="147">
        <f t="shared" si="29"/>
        <v>0</v>
      </c>
      <c r="AQ177" s="147">
        <f t="shared" si="30"/>
        <v>0</v>
      </c>
      <c r="AR177" s="58"/>
      <c r="AS177" s="58"/>
      <c r="AT177" s="58"/>
      <c r="AU177" s="144">
        <f t="shared" si="31"/>
        <v>0</v>
      </c>
      <c r="AV177" s="66"/>
      <c r="AW177" s="66"/>
      <c r="AX177" s="67"/>
      <c r="AY177" s="144">
        <f t="shared" si="35"/>
        <v>0</v>
      </c>
      <c r="AZ177" s="68"/>
      <c r="BA177" s="68"/>
      <c r="BB177" s="68"/>
      <c r="BC177" s="144">
        <f t="shared" si="37"/>
        <v>0</v>
      </c>
      <c r="BD177" s="150" t="e">
        <f t="shared" si="38"/>
        <v>#DIV/0!</v>
      </c>
      <c r="BE177" s="138"/>
      <c r="BF177" s="138"/>
      <c r="BG177" s="138"/>
      <c r="BH177" s="144">
        <f t="shared" si="32"/>
        <v>0</v>
      </c>
      <c r="BI177" s="24">
        <f t="shared" si="36"/>
        <v>0</v>
      </c>
      <c r="BJ177" s="57">
        <f t="shared" si="33"/>
        <v>0</v>
      </c>
      <c r="BK177" s="48" t="e">
        <f t="shared" si="34"/>
        <v>#DIV/0!</v>
      </c>
      <c r="BL177" s="110"/>
      <c r="BM177" s="110"/>
      <c r="BN177" s="58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</row>
    <row r="178" spans="1:79" s="37" customFormat="1">
      <c r="A178" s="15">
        <v>169</v>
      </c>
      <c r="B178" s="123" t="s">
        <v>878</v>
      </c>
      <c r="C178" s="59" t="s">
        <v>879</v>
      </c>
      <c r="D178" s="60" t="s">
        <v>880</v>
      </c>
      <c r="E178" s="60" t="s">
        <v>881</v>
      </c>
      <c r="F178" s="60" t="s">
        <v>614</v>
      </c>
      <c r="G178" s="60" t="s">
        <v>310</v>
      </c>
      <c r="H178" s="60" t="s">
        <v>643</v>
      </c>
      <c r="I178" s="58">
        <v>435</v>
      </c>
      <c r="J178" s="58" t="s">
        <v>321</v>
      </c>
      <c r="K178" s="58" t="s">
        <v>912</v>
      </c>
      <c r="L178" s="50"/>
      <c r="M178" s="51"/>
      <c r="N178" s="61"/>
      <c r="O178" s="62"/>
      <c r="P178" s="61"/>
      <c r="Q178" s="62"/>
      <c r="R178" s="61"/>
      <c r="S178" s="63"/>
      <c r="T178" s="61"/>
      <c r="U178" s="63"/>
      <c r="V178" s="61"/>
      <c r="W178" s="63"/>
      <c r="X178" s="61"/>
      <c r="Y178" s="63"/>
      <c r="Z178" s="61"/>
      <c r="AA178" s="63"/>
      <c r="AB178" s="61"/>
      <c r="AC178" s="63"/>
      <c r="AD178" s="64"/>
      <c r="AE178" s="65"/>
      <c r="AF178" s="64"/>
      <c r="AG178" s="65"/>
      <c r="AH178" s="64"/>
      <c r="AI178" s="65"/>
      <c r="AJ178" s="64"/>
      <c r="AK178" s="65"/>
      <c r="AL178" s="64"/>
      <c r="AM178" s="65"/>
      <c r="AN178" s="64"/>
      <c r="AO178" s="65"/>
      <c r="AP178" s="147">
        <f t="shared" si="29"/>
        <v>0</v>
      </c>
      <c r="AQ178" s="147">
        <f t="shared" si="30"/>
        <v>0</v>
      </c>
      <c r="AR178" s="58"/>
      <c r="AS178" s="58"/>
      <c r="AT178" s="58"/>
      <c r="AU178" s="144">
        <f t="shared" si="31"/>
        <v>0</v>
      </c>
      <c r="AV178" s="66"/>
      <c r="AW178" s="66"/>
      <c r="AX178" s="67"/>
      <c r="AY178" s="144">
        <f t="shared" si="35"/>
        <v>0</v>
      </c>
      <c r="AZ178" s="68"/>
      <c r="BA178" s="68"/>
      <c r="BB178" s="68"/>
      <c r="BC178" s="144">
        <f t="shared" si="37"/>
        <v>0</v>
      </c>
      <c r="BD178" s="150" t="e">
        <f t="shared" si="38"/>
        <v>#DIV/0!</v>
      </c>
      <c r="BE178" s="138"/>
      <c r="BF178" s="138"/>
      <c r="BG178" s="138"/>
      <c r="BH178" s="144">
        <f t="shared" si="32"/>
        <v>0</v>
      </c>
      <c r="BI178" s="24">
        <f t="shared" si="36"/>
        <v>0</v>
      </c>
      <c r="BJ178" s="57">
        <f t="shared" si="33"/>
        <v>0</v>
      </c>
      <c r="BK178" s="48" t="e">
        <f t="shared" si="34"/>
        <v>#DIV/0!</v>
      </c>
      <c r="BL178" s="110"/>
      <c r="BM178" s="110"/>
      <c r="BN178" s="58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</row>
    <row r="179" spans="1:79" s="37" customFormat="1">
      <c r="A179" s="15">
        <v>170</v>
      </c>
      <c r="B179" s="123" t="s">
        <v>882</v>
      </c>
      <c r="C179" s="59" t="s">
        <v>883</v>
      </c>
      <c r="D179" s="60" t="s">
        <v>884</v>
      </c>
      <c r="E179" s="60" t="s">
        <v>885</v>
      </c>
      <c r="F179" s="60" t="s">
        <v>625</v>
      </c>
      <c r="G179" s="60" t="s">
        <v>310</v>
      </c>
      <c r="H179" s="60" t="s">
        <v>643</v>
      </c>
      <c r="I179" s="58">
        <v>109</v>
      </c>
      <c r="J179" s="58" t="s">
        <v>326</v>
      </c>
      <c r="K179" s="58" t="s">
        <v>912</v>
      </c>
      <c r="L179" s="50"/>
      <c r="M179" s="51"/>
      <c r="N179" s="61"/>
      <c r="O179" s="62"/>
      <c r="P179" s="61"/>
      <c r="Q179" s="62"/>
      <c r="R179" s="61"/>
      <c r="S179" s="63"/>
      <c r="T179" s="61"/>
      <c r="U179" s="63"/>
      <c r="V179" s="61"/>
      <c r="W179" s="63"/>
      <c r="X179" s="61"/>
      <c r="Y179" s="63"/>
      <c r="Z179" s="61"/>
      <c r="AA179" s="63"/>
      <c r="AB179" s="61"/>
      <c r="AC179" s="63"/>
      <c r="AD179" s="64"/>
      <c r="AE179" s="65"/>
      <c r="AF179" s="64"/>
      <c r="AG179" s="65"/>
      <c r="AH179" s="64"/>
      <c r="AI179" s="65"/>
      <c r="AJ179" s="64"/>
      <c r="AK179" s="65"/>
      <c r="AL179" s="64"/>
      <c r="AM179" s="65"/>
      <c r="AN179" s="64"/>
      <c r="AO179" s="65"/>
      <c r="AP179" s="147">
        <f t="shared" si="29"/>
        <v>0</v>
      </c>
      <c r="AQ179" s="147">
        <f t="shared" si="30"/>
        <v>0</v>
      </c>
      <c r="AR179" s="58"/>
      <c r="AS179" s="58"/>
      <c r="AT179" s="58"/>
      <c r="AU179" s="144">
        <f t="shared" si="31"/>
        <v>0</v>
      </c>
      <c r="AV179" s="66"/>
      <c r="AW179" s="66"/>
      <c r="AX179" s="67"/>
      <c r="AY179" s="144">
        <f t="shared" si="35"/>
        <v>0</v>
      </c>
      <c r="AZ179" s="68"/>
      <c r="BA179" s="68"/>
      <c r="BB179" s="68"/>
      <c r="BC179" s="144">
        <f t="shared" si="37"/>
        <v>0</v>
      </c>
      <c r="BD179" s="150" t="e">
        <f t="shared" si="38"/>
        <v>#DIV/0!</v>
      </c>
      <c r="BE179" s="138"/>
      <c r="BF179" s="138"/>
      <c r="BG179" s="138"/>
      <c r="BH179" s="144">
        <f t="shared" si="32"/>
        <v>0</v>
      </c>
      <c r="BI179" s="24">
        <f t="shared" si="36"/>
        <v>0</v>
      </c>
      <c r="BJ179" s="57">
        <f t="shared" si="33"/>
        <v>0</v>
      </c>
      <c r="BK179" s="48" t="e">
        <f t="shared" si="34"/>
        <v>#DIV/0!</v>
      </c>
      <c r="BL179" s="110"/>
      <c r="BM179" s="110"/>
      <c r="BN179" s="58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</row>
    <row r="180" spans="1:79" s="37" customFormat="1">
      <c r="A180" s="15">
        <v>171</v>
      </c>
      <c r="B180" s="123" t="s">
        <v>886</v>
      </c>
      <c r="C180" s="59" t="s">
        <v>887</v>
      </c>
      <c r="D180" s="60" t="s">
        <v>888</v>
      </c>
      <c r="E180" s="60" t="s">
        <v>889</v>
      </c>
      <c r="F180" s="60" t="s">
        <v>498</v>
      </c>
      <c r="G180" s="60" t="s">
        <v>310</v>
      </c>
      <c r="H180" s="60" t="s">
        <v>643</v>
      </c>
      <c r="I180" s="58">
        <v>259</v>
      </c>
      <c r="J180" s="58" t="s">
        <v>321</v>
      </c>
      <c r="K180" s="58" t="s">
        <v>912</v>
      </c>
      <c r="L180" s="50"/>
      <c r="M180" s="51"/>
      <c r="N180" s="61"/>
      <c r="O180" s="62"/>
      <c r="P180" s="61"/>
      <c r="Q180" s="62"/>
      <c r="R180" s="61"/>
      <c r="S180" s="63"/>
      <c r="T180" s="61"/>
      <c r="U180" s="63"/>
      <c r="V180" s="61"/>
      <c r="W180" s="63"/>
      <c r="X180" s="61"/>
      <c r="Y180" s="63"/>
      <c r="Z180" s="61"/>
      <c r="AA180" s="63"/>
      <c r="AB180" s="61"/>
      <c r="AC180" s="63"/>
      <c r="AD180" s="64"/>
      <c r="AE180" s="65"/>
      <c r="AF180" s="64"/>
      <c r="AG180" s="65"/>
      <c r="AH180" s="64"/>
      <c r="AI180" s="65"/>
      <c r="AJ180" s="64"/>
      <c r="AK180" s="65"/>
      <c r="AL180" s="64"/>
      <c r="AM180" s="65"/>
      <c r="AN180" s="64"/>
      <c r="AO180" s="65"/>
      <c r="AP180" s="147">
        <f t="shared" si="29"/>
        <v>0</v>
      </c>
      <c r="AQ180" s="147">
        <f t="shared" si="30"/>
        <v>0</v>
      </c>
      <c r="AR180" s="58"/>
      <c r="AS180" s="58"/>
      <c r="AT180" s="58"/>
      <c r="AU180" s="144">
        <f t="shared" si="31"/>
        <v>0</v>
      </c>
      <c r="AV180" s="66"/>
      <c r="AW180" s="66"/>
      <c r="AX180" s="67"/>
      <c r="AY180" s="144">
        <f t="shared" si="35"/>
        <v>0</v>
      </c>
      <c r="AZ180" s="68"/>
      <c r="BA180" s="68"/>
      <c r="BB180" s="68"/>
      <c r="BC180" s="144">
        <f t="shared" si="37"/>
        <v>0</v>
      </c>
      <c r="BD180" s="150" t="e">
        <f t="shared" si="38"/>
        <v>#DIV/0!</v>
      </c>
      <c r="BE180" s="138"/>
      <c r="BF180" s="138"/>
      <c r="BG180" s="138"/>
      <c r="BH180" s="144">
        <f t="shared" si="32"/>
        <v>0</v>
      </c>
      <c r="BI180" s="24">
        <f t="shared" si="36"/>
        <v>0</v>
      </c>
      <c r="BJ180" s="57">
        <f t="shared" si="33"/>
        <v>0</v>
      </c>
      <c r="BK180" s="48" t="e">
        <f t="shared" si="34"/>
        <v>#DIV/0!</v>
      </c>
      <c r="BL180" s="110"/>
      <c r="BM180" s="110"/>
      <c r="BN180" s="58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</row>
    <row r="181" spans="1:79" s="37" customFormat="1">
      <c r="A181" s="15">
        <v>172</v>
      </c>
      <c r="B181" s="123" t="s">
        <v>890</v>
      </c>
      <c r="C181" s="59" t="s">
        <v>891</v>
      </c>
      <c r="D181" s="60" t="s">
        <v>892</v>
      </c>
      <c r="E181" s="60" t="s">
        <v>639</v>
      </c>
      <c r="F181" s="60" t="s">
        <v>640</v>
      </c>
      <c r="G181" s="60" t="s">
        <v>310</v>
      </c>
      <c r="H181" s="60" t="s">
        <v>643</v>
      </c>
      <c r="I181" s="58">
        <v>87</v>
      </c>
      <c r="J181" s="58" t="s">
        <v>321</v>
      </c>
      <c r="K181" s="58" t="s">
        <v>912</v>
      </c>
      <c r="L181" s="50"/>
      <c r="M181" s="51"/>
      <c r="N181" s="61"/>
      <c r="O181" s="62"/>
      <c r="P181" s="61"/>
      <c r="Q181" s="62"/>
      <c r="R181" s="61"/>
      <c r="S181" s="63"/>
      <c r="T181" s="61"/>
      <c r="U181" s="63"/>
      <c r="V181" s="61"/>
      <c r="W181" s="63"/>
      <c r="X181" s="61"/>
      <c r="Y181" s="63"/>
      <c r="Z181" s="61"/>
      <c r="AA181" s="63"/>
      <c r="AB181" s="61"/>
      <c r="AC181" s="63"/>
      <c r="AD181" s="64"/>
      <c r="AE181" s="65"/>
      <c r="AF181" s="64"/>
      <c r="AG181" s="65"/>
      <c r="AH181" s="64"/>
      <c r="AI181" s="65"/>
      <c r="AJ181" s="64"/>
      <c r="AK181" s="65"/>
      <c r="AL181" s="64"/>
      <c r="AM181" s="65"/>
      <c r="AN181" s="64"/>
      <c r="AO181" s="65"/>
      <c r="AP181" s="147">
        <f t="shared" si="29"/>
        <v>0</v>
      </c>
      <c r="AQ181" s="147">
        <f t="shared" si="30"/>
        <v>0</v>
      </c>
      <c r="AR181" s="58"/>
      <c r="AS181" s="58"/>
      <c r="AT181" s="58"/>
      <c r="AU181" s="144">
        <f t="shared" si="31"/>
        <v>0</v>
      </c>
      <c r="AV181" s="66"/>
      <c r="AW181" s="66"/>
      <c r="AX181" s="67"/>
      <c r="AY181" s="144">
        <f t="shared" si="35"/>
        <v>0</v>
      </c>
      <c r="AZ181" s="68"/>
      <c r="BA181" s="68"/>
      <c r="BB181" s="68"/>
      <c r="BC181" s="144">
        <f t="shared" si="37"/>
        <v>0</v>
      </c>
      <c r="BD181" s="150" t="e">
        <f t="shared" si="38"/>
        <v>#DIV/0!</v>
      </c>
      <c r="BE181" s="138"/>
      <c r="BF181" s="138"/>
      <c r="BG181" s="138"/>
      <c r="BH181" s="144">
        <f t="shared" si="32"/>
        <v>0</v>
      </c>
      <c r="BI181" s="24">
        <f t="shared" si="36"/>
        <v>0</v>
      </c>
      <c r="BJ181" s="57">
        <f t="shared" si="33"/>
        <v>0</v>
      </c>
      <c r="BK181" s="48" t="e">
        <f t="shared" si="34"/>
        <v>#DIV/0!</v>
      </c>
      <c r="BL181" s="110"/>
      <c r="BM181" s="110"/>
      <c r="BN181" s="58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</row>
    <row r="182" spans="1:79" s="37" customFormat="1">
      <c r="A182" s="15">
        <v>173</v>
      </c>
      <c r="B182" s="123" t="s">
        <v>893</v>
      </c>
      <c r="C182" s="59" t="s">
        <v>894</v>
      </c>
      <c r="D182" s="60" t="s">
        <v>895</v>
      </c>
      <c r="E182" s="60" t="s">
        <v>896</v>
      </c>
      <c r="F182" s="60" t="s">
        <v>502</v>
      </c>
      <c r="G182" s="60" t="s">
        <v>310</v>
      </c>
      <c r="H182" s="60" t="s">
        <v>643</v>
      </c>
      <c r="I182" s="58">
        <v>329</v>
      </c>
      <c r="J182" s="58" t="s">
        <v>326</v>
      </c>
      <c r="K182" s="58" t="s">
        <v>912</v>
      </c>
      <c r="L182" s="50"/>
      <c r="M182" s="51"/>
      <c r="N182" s="61"/>
      <c r="O182" s="62"/>
      <c r="P182" s="61"/>
      <c r="Q182" s="62"/>
      <c r="R182" s="61"/>
      <c r="S182" s="63"/>
      <c r="T182" s="61"/>
      <c r="U182" s="63"/>
      <c r="V182" s="61"/>
      <c r="W182" s="63"/>
      <c r="X182" s="61"/>
      <c r="Y182" s="63"/>
      <c r="Z182" s="61"/>
      <c r="AA182" s="63"/>
      <c r="AB182" s="61"/>
      <c r="AC182" s="63"/>
      <c r="AD182" s="64"/>
      <c r="AE182" s="65"/>
      <c r="AF182" s="64"/>
      <c r="AG182" s="65"/>
      <c r="AH182" s="64"/>
      <c r="AI182" s="65"/>
      <c r="AJ182" s="64"/>
      <c r="AK182" s="65"/>
      <c r="AL182" s="64"/>
      <c r="AM182" s="65"/>
      <c r="AN182" s="64"/>
      <c r="AO182" s="65"/>
      <c r="AP182" s="147">
        <f t="shared" si="29"/>
        <v>0</v>
      </c>
      <c r="AQ182" s="147">
        <f t="shared" si="30"/>
        <v>0</v>
      </c>
      <c r="AR182" s="58"/>
      <c r="AS182" s="58"/>
      <c r="AT182" s="58"/>
      <c r="AU182" s="144">
        <f t="shared" si="31"/>
        <v>0</v>
      </c>
      <c r="AV182" s="66"/>
      <c r="AW182" s="66"/>
      <c r="AX182" s="67"/>
      <c r="AY182" s="144">
        <f t="shared" si="35"/>
        <v>0</v>
      </c>
      <c r="AZ182" s="68"/>
      <c r="BA182" s="68"/>
      <c r="BB182" s="68"/>
      <c r="BC182" s="144">
        <f t="shared" si="37"/>
        <v>0</v>
      </c>
      <c r="BD182" s="150" t="e">
        <f t="shared" si="38"/>
        <v>#DIV/0!</v>
      </c>
      <c r="BE182" s="138"/>
      <c r="BF182" s="138"/>
      <c r="BG182" s="138"/>
      <c r="BH182" s="144">
        <f t="shared" si="32"/>
        <v>0</v>
      </c>
      <c r="BI182" s="24">
        <f t="shared" si="36"/>
        <v>0</v>
      </c>
      <c r="BJ182" s="57">
        <f t="shared" si="33"/>
        <v>0</v>
      </c>
      <c r="BK182" s="48" t="e">
        <f t="shared" si="34"/>
        <v>#DIV/0!</v>
      </c>
      <c r="BL182" s="110"/>
      <c r="BM182" s="110"/>
      <c r="BN182" s="58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</row>
    <row r="183" spans="1:79" s="37" customFormat="1">
      <c r="A183" s="15">
        <v>174</v>
      </c>
      <c r="B183" s="123" t="s">
        <v>897</v>
      </c>
      <c r="C183" s="59" t="s">
        <v>898</v>
      </c>
      <c r="D183" s="60" t="s">
        <v>888</v>
      </c>
      <c r="E183" s="60" t="s">
        <v>899</v>
      </c>
      <c r="F183" s="60" t="s">
        <v>900</v>
      </c>
      <c r="G183" s="60" t="s">
        <v>310</v>
      </c>
      <c r="H183" s="60" t="s">
        <v>643</v>
      </c>
      <c r="I183" s="58">
        <v>113</v>
      </c>
      <c r="J183" s="58" t="s">
        <v>316</v>
      </c>
      <c r="K183" s="58" t="s">
        <v>912</v>
      </c>
      <c r="L183" s="50"/>
      <c r="M183" s="51"/>
      <c r="N183" s="61"/>
      <c r="O183" s="62"/>
      <c r="P183" s="61"/>
      <c r="Q183" s="62"/>
      <c r="R183" s="61"/>
      <c r="S183" s="63"/>
      <c r="T183" s="61"/>
      <c r="U183" s="63"/>
      <c r="V183" s="61"/>
      <c r="W183" s="63"/>
      <c r="X183" s="61"/>
      <c r="Y183" s="63"/>
      <c r="Z183" s="61"/>
      <c r="AA183" s="63"/>
      <c r="AB183" s="61"/>
      <c r="AC183" s="63"/>
      <c r="AD183" s="64"/>
      <c r="AE183" s="65"/>
      <c r="AF183" s="64"/>
      <c r="AG183" s="65"/>
      <c r="AH183" s="64"/>
      <c r="AI183" s="65"/>
      <c r="AJ183" s="64"/>
      <c r="AK183" s="65"/>
      <c r="AL183" s="64"/>
      <c r="AM183" s="65"/>
      <c r="AN183" s="64"/>
      <c r="AO183" s="65"/>
      <c r="AP183" s="147">
        <f t="shared" si="29"/>
        <v>0</v>
      </c>
      <c r="AQ183" s="147">
        <f t="shared" si="30"/>
        <v>0</v>
      </c>
      <c r="AR183" s="58"/>
      <c r="AS183" s="58"/>
      <c r="AT183" s="58"/>
      <c r="AU183" s="144">
        <f t="shared" si="31"/>
        <v>0</v>
      </c>
      <c r="AV183" s="66"/>
      <c r="AW183" s="66"/>
      <c r="AX183" s="67"/>
      <c r="AY183" s="144">
        <f t="shared" si="35"/>
        <v>0</v>
      </c>
      <c r="AZ183" s="68"/>
      <c r="BA183" s="68"/>
      <c r="BB183" s="68"/>
      <c r="BC183" s="144">
        <f t="shared" si="37"/>
        <v>0</v>
      </c>
      <c r="BD183" s="150" t="e">
        <f t="shared" si="38"/>
        <v>#DIV/0!</v>
      </c>
      <c r="BE183" s="138"/>
      <c r="BF183" s="138"/>
      <c r="BG183" s="138"/>
      <c r="BH183" s="144">
        <f t="shared" si="32"/>
        <v>0</v>
      </c>
      <c r="BI183" s="24">
        <f t="shared" si="36"/>
        <v>0</v>
      </c>
      <c r="BJ183" s="57">
        <f t="shared" si="33"/>
        <v>0</v>
      </c>
      <c r="BK183" s="48" t="e">
        <f t="shared" si="34"/>
        <v>#DIV/0!</v>
      </c>
      <c r="BL183" s="110"/>
      <c r="BM183" s="110"/>
      <c r="BN183" s="58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</row>
    <row r="184" spans="1:79" s="37" customFormat="1">
      <c r="A184" s="15">
        <v>175</v>
      </c>
      <c r="B184" s="123" t="s">
        <v>901</v>
      </c>
      <c r="C184" s="59" t="s">
        <v>902</v>
      </c>
      <c r="D184" s="60" t="s">
        <v>903</v>
      </c>
      <c r="E184" s="60" t="s">
        <v>635</v>
      </c>
      <c r="F184" s="60" t="s">
        <v>636</v>
      </c>
      <c r="G184" s="60" t="s">
        <v>310</v>
      </c>
      <c r="H184" s="60" t="s">
        <v>643</v>
      </c>
      <c r="I184" s="58">
        <v>138</v>
      </c>
      <c r="J184" s="58" t="s">
        <v>321</v>
      </c>
      <c r="K184" s="58" t="s">
        <v>912</v>
      </c>
      <c r="L184" s="50"/>
      <c r="M184" s="51"/>
      <c r="N184" s="61"/>
      <c r="O184" s="62"/>
      <c r="P184" s="61"/>
      <c r="Q184" s="62"/>
      <c r="R184" s="61"/>
      <c r="S184" s="63"/>
      <c r="T184" s="61"/>
      <c r="U184" s="63"/>
      <c r="V184" s="61"/>
      <c r="W184" s="63"/>
      <c r="X184" s="61"/>
      <c r="Y184" s="63"/>
      <c r="Z184" s="61"/>
      <c r="AA184" s="63"/>
      <c r="AB184" s="61"/>
      <c r="AC184" s="63"/>
      <c r="AD184" s="64"/>
      <c r="AE184" s="65"/>
      <c r="AF184" s="64"/>
      <c r="AG184" s="65"/>
      <c r="AH184" s="64"/>
      <c r="AI184" s="65"/>
      <c r="AJ184" s="64"/>
      <c r="AK184" s="65"/>
      <c r="AL184" s="64"/>
      <c r="AM184" s="65"/>
      <c r="AN184" s="64"/>
      <c r="AO184" s="65"/>
      <c r="AP184" s="147">
        <f t="shared" si="29"/>
        <v>0</v>
      </c>
      <c r="AQ184" s="147">
        <f t="shared" si="30"/>
        <v>0</v>
      </c>
      <c r="AR184" s="58"/>
      <c r="AS184" s="58"/>
      <c r="AT184" s="58"/>
      <c r="AU184" s="144">
        <f t="shared" si="31"/>
        <v>0</v>
      </c>
      <c r="AV184" s="66"/>
      <c r="AW184" s="66"/>
      <c r="AX184" s="67"/>
      <c r="AY184" s="144">
        <f t="shared" si="35"/>
        <v>0</v>
      </c>
      <c r="AZ184" s="68"/>
      <c r="BA184" s="68"/>
      <c r="BB184" s="68"/>
      <c r="BC184" s="144">
        <f t="shared" si="37"/>
        <v>0</v>
      </c>
      <c r="BD184" s="150" t="e">
        <f t="shared" si="38"/>
        <v>#DIV/0!</v>
      </c>
      <c r="BE184" s="138"/>
      <c r="BF184" s="138"/>
      <c r="BG184" s="138"/>
      <c r="BH184" s="144">
        <f t="shared" si="32"/>
        <v>0</v>
      </c>
      <c r="BI184" s="24">
        <f t="shared" si="36"/>
        <v>0</v>
      </c>
      <c r="BJ184" s="57">
        <f t="shared" si="33"/>
        <v>0</v>
      </c>
      <c r="BK184" s="48" t="e">
        <f t="shared" si="34"/>
        <v>#DIV/0!</v>
      </c>
      <c r="BL184" s="110"/>
      <c r="BM184" s="110"/>
      <c r="BN184" s="58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</row>
    <row r="185" spans="1:79" s="37" customFormat="1">
      <c r="A185" s="15">
        <v>176</v>
      </c>
      <c r="B185" s="123" t="s">
        <v>904</v>
      </c>
      <c r="C185" s="59" t="s">
        <v>905</v>
      </c>
      <c r="D185" s="60" t="s">
        <v>906</v>
      </c>
      <c r="E185" s="60" t="s">
        <v>631</v>
      </c>
      <c r="F185" s="60" t="s">
        <v>632</v>
      </c>
      <c r="G185" s="60" t="s">
        <v>310</v>
      </c>
      <c r="H185" s="60" t="s">
        <v>643</v>
      </c>
      <c r="I185" s="58">
        <v>176</v>
      </c>
      <c r="J185" s="58" t="s">
        <v>316</v>
      </c>
      <c r="K185" s="58" t="s">
        <v>912</v>
      </c>
      <c r="L185" s="50"/>
      <c r="M185" s="51"/>
      <c r="N185" s="61"/>
      <c r="O185" s="62"/>
      <c r="P185" s="61"/>
      <c r="Q185" s="62"/>
      <c r="R185" s="61"/>
      <c r="S185" s="63"/>
      <c r="T185" s="61"/>
      <c r="U185" s="63"/>
      <c r="V185" s="61"/>
      <c r="W185" s="63"/>
      <c r="X185" s="61"/>
      <c r="Y185" s="63"/>
      <c r="Z185" s="61"/>
      <c r="AA185" s="63"/>
      <c r="AB185" s="61"/>
      <c r="AC185" s="63"/>
      <c r="AD185" s="64"/>
      <c r="AE185" s="65"/>
      <c r="AF185" s="64"/>
      <c r="AG185" s="65"/>
      <c r="AH185" s="64"/>
      <c r="AI185" s="65"/>
      <c r="AJ185" s="64"/>
      <c r="AK185" s="65"/>
      <c r="AL185" s="64"/>
      <c r="AM185" s="65"/>
      <c r="AN185" s="64"/>
      <c r="AO185" s="65"/>
      <c r="AP185" s="147">
        <f t="shared" si="29"/>
        <v>0</v>
      </c>
      <c r="AQ185" s="147">
        <f t="shared" si="30"/>
        <v>0</v>
      </c>
      <c r="AR185" s="58"/>
      <c r="AS185" s="58"/>
      <c r="AT185" s="58"/>
      <c r="AU185" s="144">
        <f t="shared" si="31"/>
        <v>0</v>
      </c>
      <c r="AV185" s="66"/>
      <c r="AW185" s="66"/>
      <c r="AX185" s="67"/>
      <c r="AY185" s="144">
        <f t="shared" si="35"/>
        <v>0</v>
      </c>
      <c r="AZ185" s="68"/>
      <c r="BA185" s="68"/>
      <c r="BB185" s="68"/>
      <c r="BC185" s="144">
        <f t="shared" si="37"/>
        <v>0</v>
      </c>
      <c r="BD185" s="150" t="e">
        <f t="shared" si="38"/>
        <v>#DIV/0!</v>
      </c>
      <c r="BE185" s="138"/>
      <c r="BF185" s="138"/>
      <c r="BG185" s="138"/>
      <c r="BH185" s="144">
        <f t="shared" si="32"/>
        <v>0</v>
      </c>
      <c r="BI185" s="24">
        <f t="shared" si="36"/>
        <v>0</v>
      </c>
      <c r="BJ185" s="57">
        <f t="shared" si="33"/>
        <v>0</v>
      </c>
      <c r="BK185" s="48" t="e">
        <f t="shared" si="34"/>
        <v>#DIV/0!</v>
      </c>
      <c r="BL185" s="110"/>
      <c r="BM185" s="110"/>
      <c r="BN185" s="58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</row>
    <row r="186" spans="1:79" s="37" customFormat="1">
      <c r="A186" s="15">
        <v>177</v>
      </c>
      <c r="B186" s="123" t="s">
        <v>907</v>
      </c>
      <c r="C186" s="59" t="s">
        <v>908</v>
      </c>
      <c r="D186" s="60" t="s">
        <v>909</v>
      </c>
      <c r="E186" s="60" t="s">
        <v>910</v>
      </c>
      <c r="F186" s="60" t="s">
        <v>911</v>
      </c>
      <c r="G186" s="60" t="s">
        <v>310</v>
      </c>
      <c r="H186" s="60" t="s">
        <v>643</v>
      </c>
      <c r="I186" s="58">
        <v>208</v>
      </c>
      <c r="J186" s="58" t="s">
        <v>326</v>
      </c>
      <c r="K186" s="58" t="s">
        <v>912</v>
      </c>
      <c r="L186" s="50"/>
      <c r="M186" s="51"/>
      <c r="N186" s="61"/>
      <c r="O186" s="62"/>
      <c r="P186" s="61"/>
      <c r="Q186" s="62"/>
      <c r="R186" s="61"/>
      <c r="S186" s="63"/>
      <c r="T186" s="61"/>
      <c r="U186" s="63"/>
      <c r="V186" s="61"/>
      <c r="W186" s="63"/>
      <c r="X186" s="61"/>
      <c r="Y186" s="63"/>
      <c r="Z186" s="61"/>
      <c r="AA186" s="63"/>
      <c r="AB186" s="61"/>
      <c r="AC186" s="63"/>
      <c r="AD186" s="64"/>
      <c r="AE186" s="65"/>
      <c r="AF186" s="64"/>
      <c r="AG186" s="65"/>
      <c r="AH186" s="64"/>
      <c r="AI186" s="65"/>
      <c r="AJ186" s="64"/>
      <c r="AK186" s="65"/>
      <c r="AL186" s="64"/>
      <c r="AM186" s="65"/>
      <c r="AN186" s="64"/>
      <c r="AO186" s="65"/>
      <c r="AP186" s="147">
        <f t="shared" si="29"/>
        <v>0</v>
      </c>
      <c r="AQ186" s="147">
        <f t="shared" si="30"/>
        <v>0</v>
      </c>
      <c r="AR186" s="58"/>
      <c r="AS186" s="58"/>
      <c r="AT186" s="58"/>
      <c r="AU186" s="144">
        <f t="shared" si="31"/>
        <v>0</v>
      </c>
      <c r="AV186" s="66"/>
      <c r="AW186" s="66"/>
      <c r="AX186" s="67"/>
      <c r="AY186" s="144">
        <f t="shared" si="35"/>
        <v>0</v>
      </c>
      <c r="AZ186" s="68"/>
      <c r="BA186" s="68"/>
      <c r="BB186" s="68"/>
      <c r="BC186" s="144">
        <f t="shared" si="37"/>
        <v>0</v>
      </c>
      <c r="BD186" s="150" t="e">
        <f t="shared" si="38"/>
        <v>#DIV/0!</v>
      </c>
      <c r="BE186" s="138"/>
      <c r="BF186" s="138"/>
      <c r="BG186" s="138"/>
      <c r="BH186" s="144">
        <f t="shared" si="32"/>
        <v>0</v>
      </c>
      <c r="BI186" s="24">
        <f t="shared" si="36"/>
        <v>0</v>
      </c>
      <c r="BJ186" s="57">
        <f t="shared" si="33"/>
        <v>0</v>
      </c>
      <c r="BK186" s="48" t="e">
        <f t="shared" si="34"/>
        <v>#DIV/0!</v>
      </c>
      <c r="BL186" s="110"/>
      <c r="BM186" s="110"/>
      <c r="BN186" s="58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</row>
    <row r="187" spans="1:79" s="38" customFormat="1" ht="22.9" customHeight="1">
      <c r="A187" s="310" t="s">
        <v>104</v>
      </c>
      <c r="B187" s="311"/>
      <c r="C187" s="312"/>
      <c r="D187" s="118">
        <f>COUNT(A10:A186)</f>
        <v>177</v>
      </c>
      <c r="E187" s="313" t="s">
        <v>60</v>
      </c>
      <c r="F187" s="314"/>
      <c r="G187" s="314"/>
      <c r="H187" s="314"/>
      <c r="I187" s="314"/>
      <c r="J187" s="314"/>
      <c r="K187" s="315"/>
      <c r="L187" s="145">
        <f>SUM(L10:L186)</f>
        <v>0</v>
      </c>
      <c r="M187" s="145">
        <f t="shared" ref="M187:BO187" si="39">SUM(M10:M186)</f>
        <v>0</v>
      </c>
      <c r="N187" s="145">
        <f t="shared" si="39"/>
        <v>0</v>
      </c>
      <c r="O187" s="145">
        <f t="shared" si="39"/>
        <v>0</v>
      </c>
      <c r="P187" s="145">
        <f t="shared" si="39"/>
        <v>0</v>
      </c>
      <c r="Q187" s="145">
        <f t="shared" si="39"/>
        <v>0</v>
      </c>
      <c r="R187" s="145">
        <f t="shared" si="39"/>
        <v>0</v>
      </c>
      <c r="S187" s="145">
        <f t="shared" si="39"/>
        <v>0</v>
      </c>
      <c r="T187" s="145">
        <f t="shared" si="39"/>
        <v>0</v>
      </c>
      <c r="U187" s="145">
        <f t="shared" si="39"/>
        <v>0</v>
      </c>
      <c r="V187" s="145">
        <f t="shared" si="39"/>
        <v>0</v>
      </c>
      <c r="W187" s="145">
        <f t="shared" si="39"/>
        <v>0</v>
      </c>
      <c r="X187" s="145">
        <f t="shared" si="39"/>
        <v>0</v>
      </c>
      <c r="Y187" s="145">
        <f t="shared" si="39"/>
        <v>0</v>
      </c>
      <c r="Z187" s="145">
        <f t="shared" si="39"/>
        <v>0</v>
      </c>
      <c r="AA187" s="145">
        <f t="shared" si="39"/>
        <v>0</v>
      </c>
      <c r="AB187" s="145">
        <f t="shared" si="39"/>
        <v>0</v>
      </c>
      <c r="AC187" s="145">
        <f t="shared" si="39"/>
        <v>0</v>
      </c>
      <c r="AD187" s="145">
        <f t="shared" si="39"/>
        <v>0</v>
      </c>
      <c r="AE187" s="145">
        <f t="shared" si="39"/>
        <v>0</v>
      </c>
      <c r="AF187" s="145">
        <f t="shared" si="39"/>
        <v>0</v>
      </c>
      <c r="AG187" s="145">
        <f t="shared" si="39"/>
        <v>0</v>
      </c>
      <c r="AH187" s="145">
        <f t="shared" si="39"/>
        <v>0</v>
      </c>
      <c r="AI187" s="145">
        <f t="shared" si="39"/>
        <v>0</v>
      </c>
      <c r="AJ187" s="145">
        <f t="shared" si="39"/>
        <v>0</v>
      </c>
      <c r="AK187" s="145">
        <f t="shared" si="39"/>
        <v>0</v>
      </c>
      <c r="AL187" s="145">
        <f t="shared" si="39"/>
        <v>0</v>
      </c>
      <c r="AM187" s="145">
        <f t="shared" si="39"/>
        <v>0</v>
      </c>
      <c r="AN187" s="145">
        <f t="shared" si="39"/>
        <v>0</v>
      </c>
      <c r="AO187" s="145">
        <f t="shared" si="39"/>
        <v>0</v>
      </c>
      <c r="AP187" s="145">
        <f t="shared" si="39"/>
        <v>0</v>
      </c>
      <c r="AQ187" s="145">
        <f t="shared" si="39"/>
        <v>0</v>
      </c>
      <c r="AR187" s="145">
        <f t="shared" si="39"/>
        <v>0</v>
      </c>
      <c r="AS187" s="145">
        <f t="shared" si="39"/>
        <v>0</v>
      </c>
      <c r="AT187" s="145">
        <f t="shared" si="39"/>
        <v>0</v>
      </c>
      <c r="AU187" s="145">
        <f t="shared" si="39"/>
        <v>0</v>
      </c>
      <c r="AV187" s="145">
        <f t="shared" si="39"/>
        <v>0</v>
      </c>
      <c r="AW187" s="145">
        <f t="shared" si="39"/>
        <v>0</v>
      </c>
      <c r="AX187" s="145">
        <f t="shared" si="39"/>
        <v>0</v>
      </c>
      <c r="AY187" s="145">
        <f t="shared" si="39"/>
        <v>0</v>
      </c>
      <c r="AZ187" s="145">
        <f t="shared" si="39"/>
        <v>0</v>
      </c>
      <c r="BA187" s="145">
        <f t="shared" si="39"/>
        <v>0</v>
      </c>
      <c r="BB187" s="145">
        <f t="shared" si="39"/>
        <v>0</v>
      </c>
      <c r="BC187" s="145">
        <f t="shared" si="39"/>
        <v>0</v>
      </c>
      <c r="BD187" s="145" t="e">
        <f t="shared" si="39"/>
        <v>#DIV/0!</v>
      </c>
      <c r="BE187" s="145">
        <f t="shared" si="39"/>
        <v>0</v>
      </c>
      <c r="BF187" s="145">
        <f t="shared" si="39"/>
        <v>0</v>
      </c>
      <c r="BG187" s="145">
        <f t="shared" si="39"/>
        <v>0</v>
      </c>
      <c r="BH187" s="145">
        <f t="shared" si="39"/>
        <v>0</v>
      </c>
      <c r="BI187" s="145">
        <f t="shared" si="39"/>
        <v>0</v>
      </c>
      <c r="BJ187" s="145">
        <f t="shared" si="39"/>
        <v>0</v>
      </c>
      <c r="BK187" s="145" t="e">
        <f t="shared" si="39"/>
        <v>#DIV/0!</v>
      </c>
      <c r="BL187" s="145">
        <f t="shared" si="39"/>
        <v>0</v>
      </c>
      <c r="BM187" s="145">
        <f t="shared" si="39"/>
        <v>0</v>
      </c>
      <c r="BN187" s="145">
        <f t="shared" si="39"/>
        <v>0</v>
      </c>
      <c r="BO187" s="145">
        <f t="shared" si="39"/>
        <v>0</v>
      </c>
      <c r="BP187" s="145">
        <f t="shared" ref="BP187:CA187" si="40">SUM(BP10:BP186)</f>
        <v>0</v>
      </c>
      <c r="BQ187" s="145">
        <f t="shared" si="40"/>
        <v>0</v>
      </c>
      <c r="BR187" s="145">
        <f t="shared" si="40"/>
        <v>0</v>
      </c>
      <c r="BS187" s="145">
        <f t="shared" si="40"/>
        <v>0</v>
      </c>
      <c r="BT187" s="145">
        <f t="shared" si="40"/>
        <v>0</v>
      </c>
      <c r="BU187" s="145">
        <f t="shared" si="40"/>
        <v>0</v>
      </c>
      <c r="BV187" s="145">
        <f t="shared" si="40"/>
        <v>0</v>
      </c>
      <c r="BW187" s="145">
        <f t="shared" si="40"/>
        <v>0</v>
      </c>
      <c r="BX187" s="145">
        <f t="shared" si="40"/>
        <v>0</v>
      </c>
      <c r="BY187" s="145">
        <f t="shared" si="40"/>
        <v>0</v>
      </c>
      <c r="BZ187" s="145">
        <f t="shared" si="40"/>
        <v>0</v>
      </c>
      <c r="CA187" s="145">
        <f t="shared" si="40"/>
        <v>0</v>
      </c>
    </row>
    <row r="188" spans="1:79" ht="10.5" customHeight="1"/>
    <row r="189" spans="1:79" ht="26.25">
      <c r="C189" s="83"/>
      <c r="BD189" s="6"/>
    </row>
    <row r="190" spans="1:79">
      <c r="BD190" s="6"/>
    </row>
    <row r="191" spans="1:79" ht="23.25">
      <c r="B191" s="124"/>
      <c r="C191" s="112" t="s">
        <v>166</v>
      </c>
      <c r="D191" s="113"/>
      <c r="E191" s="113"/>
      <c r="F191" s="113"/>
      <c r="G191" s="116"/>
      <c r="H191" s="114" t="s">
        <v>167</v>
      </c>
      <c r="I191" s="111"/>
      <c r="J191" s="111"/>
      <c r="BD191" s="6"/>
    </row>
    <row r="192" spans="1:79" ht="23.25">
      <c r="B192" s="124"/>
      <c r="C192" s="112" t="s">
        <v>168</v>
      </c>
      <c r="D192" s="113"/>
      <c r="E192" s="113"/>
      <c r="F192" s="113"/>
      <c r="G192" s="116"/>
      <c r="H192" s="114" t="s">
        <v>169</v>
      </c>
      <c r="I192" s="111"/>
      <c r="J192" s="111"/>
      <c r="BD192" s="6"/>
    </row>
    <row r="193" spans="56:56">
      <c r="BD193" s="6"/>
    </row>
    <row r="194" spans="56:56">
      <c r="BD194" s="6"/>
    </row>
    <row r="195" spans="56:56">
      <c r="BD195" s="6"/>
    </row>
    <row r="196" spans="56:56">
      <c r="BD196" s="6"/>
    </row>
    <row r="197" spans="56:56">
      <c r="BD197" s="6"/>
    </row>
    <row r="198" spans="56:56">
      <c r="BD198" s="6"/>
    </row>
    <row r="199" spans="56:56">
      <c r="BD199" s="6"/>
    </row>
    <row r="200" spans="56:56">
      <c r="BD200" s="6"/>
    </row>
    <row r="201" spans="56:56">
      <c r="BD201" s="6"/>
    </row>
    <row r="202" spans="56:56">
      <c r="BD202" s="6"/>
    </row>
    <row r="203" spans="56:56">
      <c r="BD203" s="6"/>
    </row>
    <row r="204" spans="56:56">
      <c r="BD204" s="6"/>
    </row>
    <row r="205" spans="56:56">
      <c r="BD205" s="6"/>
    </row>
    <row r="206" spans="56:56">
      <c r="BD206" s="6"/>
    </row>
    <row r="207" spans="56:56">
      <c r="BD207" s="6"/>
    </row>
    <row r="208" spans="56:56">
      <c r="BD208" s="6"/>
    </row>
    <row r="209" spans="56:56">
      <c r="BD209" s="6"/>
    </row>
    <row r="210" spans="56:56">
      <c r="BD210" s="6"/>
    </row>
    <row r="211" spans="56:56">
      <c r="BD211" s="6"/>
    </row>
    <row r="212" spans="56:56">
      <c r="BD212" s="6"/>
    </row>
    <row r="213" spans="56:56">
      <c r="BD213" s="6"/>
    </row>
    <row r="214" spans="56:56">
      <c r="BD214" s="6"/>
    </row>
    <row r="215" spans="56:56">
      <c r="BD215" s="6"/>
    </row>
    <row r="216" spans="56:56">
      <c r="BD216" s="6"/>
    </row>
    <row r="217" spans="56:56">
      <c r="BD217" s="6"/>
    </row>
    <row r="218" spans="56:56">
      <c r="BD218" s="6"/>
    </row>
    <row r="219" spans="56:56">
      <c r="BD219" s="6"/>
    </row>
    <row r="220" spans="56:56">
      <c r="BD220" s="6"/>
    </row>
    <row r="221" spans="56:56">
      <c r="BD221" s="6"/>
    </row>
    <row r="222" spans="56:56">
      <c r="BD222" s="6"/>
    </row>
    <row r="223" spans="56:56">
      <c r="BD223" s="6"/>
    </row>
    <row r="224" spans="56:56">
      <c r="BD224" s="6"/>
    </row>
    <row r="225" spans="56:56">
      <c r="BD225" s="6"/>
    </row>
    <row r="226" spans="56:56">
      <c r="BD226" s="6"/>
    </row>
    <row r="227" spans="56:56">
      <c r="BD227" s="6"/>
    </row>
    <row r="228" spans="56:56">
      <c r="BD228" s="6"/>
    </row>
    <row r="229" spans="56:56">
      <c r="BD229" s="6"/>
    </row>
    <row r="230" spans="56:56">
      <c r="BD230" s="6"/>
    </row>
    <row r="231" spans="56:56">
      <c r="BD231" s="6"/>
    </row>
    <row r="232" spans="56:56">
      <c r="BD232" s="6"/>
    </row>
    <row r="233" spans="56:56">
      <c r="BD233" s="6"/>
    </row>
    <row r="234" spans="56:56">
      <c r="BD234" s="6"/>
    </row>
    <row r="235" spans="56:56">
      <c r="BD235" s="6"/>
    </row>
    <row r="236" spans="56:56">
      <c r="BD236" s="6"/>
    </row>
    <row r="237" spans="56:56">
      <c r="BD237" s="6"/>
    </row>
    <row r="238" spans="56:56">
      <c r="BD238" s="6"/>
    </row>
    <row r="239" spans="56:56">
      <c r="BD239" s="6"/>
    </row>
    <row r="240" spans="56:56">
      <c r="BD240" s="6"/>
    </row>
  </sheetData>
  <mergeCells count="81">
    <mergeCell ref="AF8:AF9"/>
    <mergeCell ref="AH8:AH9"/>
    <mergeCell ref="B6:B7"/>
    <mergeCell ref="G6:G8"/>
    <mergeCell ref="R8:R9"/>
    <mergeCell ref="S8:S9"/>
    <mergeCell ref="T8:T9"/>
    <mergeCell ref="L7:M7"/>
    <mergeCell ref="M8:M9"/>
    <mergeCell ref="O8:O9"/>
    <mergeCell ref="Q8:Q9"/>
    <mergeCell ref="BN6:BN8"/>
    <mergeCell ref="A187:C187"/>
    <mergeCell ref="E187:K187"/>
    <mergeCell ref="Y8:Y9"/>
    <mergeCell ref="D6:D8"/>
    <mergeCell ref="E6:E8"/>
    <mergeCell ref="F6:F8"/>
    <mergeCell ref="H6:H8"/>
    <mergeCell ref="K6:K8"/>
    <mergeCell ref="N7:O7"/>
    <mergeCell ref="P7:Q7"/>
    <mergeCell ref="R7:S7"/>
    <mergeCell ref="T7:U7"/>
    <mergeCell ref="X8:X9"/>
    <mergeCell ref="N8:N9"/>
    <mergeCell ref="P8:P9"/>
    <mergeCell ref="AI8:AI9"/>
    <mergeCell ref="AJ8:AJ9"/>
    <mergeCell ref="AZ6:BC7"/>
    <mergeCell ref="BD6:BD8"/>
    <mergeCell ref="BE6:BH7"/>
    <mergeCell ref="L6:AQ6"/>
    <mergeCell ref="W8:W9"/>
    <mergeCell ref="V8:V9"/>
    <mergeCell ref="AP7:AQ7"/>
    <mergeCell ref="AR7:AU7"/>
    <mergeCell ref="AL8:AL9"/>
    <mergeCell ref="AQ8:AQ9"/>
    <mergeCell ref="Z8:Z9"/>
    <mergeCell ref="AB8:AB9"/>
    <mergeCell ref="AC8:AC9"/>
    <mergeCell ref="U8:U9"/>
    <mergeCell ref="AJ7:AK7"/>
    <mergeCell ref="AL7:AM7"/>
    <mergeCell ref="BL6:BL8"/>
    <mergeCell ref="BM6:BM8"/>
    <mergeCell ref="AO8:AO9"/>
    <mergeCell ref="AP8:AP9"/>
    <mergeCell ref="A3:BK3"/>
    <mergeCell ref="A6:A8"/>
    <mergeCell ref="I6:I8"/>
    <mergeCell ref="J6:J8"/>
    <mergeCell ref="V7:W7"/>
    <mergeCell ref="X7:Y7"/>
    <mergeCell ref="Z7:AA7"/>
    <mergeCell ref="AB7:AC7"/>
    <mergeCell ref="C6:C8"/>
    <mergeCell ref="AV7:AY7"/>
    <mergeCell ref="L8:L9"/>
    <mergeCell ref="AR6:AY6"/>
    <mergeCell ref="AA8:AA9"/>
    <mergeCell ref="AG8:AG9"/>
    <mergeCell ref="AK8:AK9"/>
    <mergeCell ref="BI6:BK7"/>
    <mergeCell ref="BZ7:CA7"/>
    <mergeCell ref="BP6:CA6"/>
    <mergeCell ref="AD8:AD9"/>
    <mergeCell ref="AF7:AG7"/>
    <mergeCell ref="AD7:AE7"/>
    <mergeCell ref="BP7:BQ7"/>
    <mergeCell ref="BR7:BS7"/>
    <mergeCell ref="BT7:BU7"/>
    <mergeCell ref="BV7:BW7"/>
    <mergeCell ref="BX7:BY7"/>
    <mergeCell ref="AM8:AM9"/>
    <mergeCell ref="AN8:AN9"/>
    <mergeCell ref="AN7:AO7"/>
    <mergeCell ref="AE8:AE9"/>
    <mergeCell ref="BO6:BO8"/>
    <mergeCell ref="AH7:AI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29" orientation="landscape" r:id="rId1"/>
  <headerFooter>
    <oddHeader>Page &amp;P</oddHeader>
    <oddFooter>&amp;A</oddFooter>
  </headerFooter>
  <colBreaks count="1" manualBreakCount="1">
    <brk id="35" min="1" max="1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BC138"/>
  <sheetViews>
    <sheetView zoomScale="90" zoomScaleNormal="90" workbookViewId="0">
      <selection activeCell="BA64" sqref="BA64"/>
    </sheetView>
  </sheetViews>
  <sheetFormatPr defaultColWidth="9.140625" defaultRowHeight="21"/>
  <cols>
    <col min="1" max="1" width="5.42578125" style="6" customWidth="1"/>
    <col min="2" max="2" width="11.5703125" style="119" customWidth="1"/>
    <col min="3" max="3" width="18.42578125" style="6" customWidth="1"/>
    <col min="4" max="4" width="11.7109375" style="6" customWidth="1"/>
    <col min="5" max="6" width="4.85546875" style="6" bestFit="1" customWidth="1"/>
    <col min="7" max="7" width="4.85546875" style="7" bestFit="1" customWidth="1"/>
    <col min="8" max="52" width="3.85546875" style="6" customWidth="1"/>
    <col min="53" max="53" width="4.140625" style="6" customWidth="1"/>
    <col min="54" max="54" width="3.85546875" style="6" customWidth="1"/>
    <col min="55" max="55" width="21" style="7" bestFit="1" customWidth="1"/>
    <col min="56" max="56" width="7" style="6" customWidth="1"/>
    <col min="57" max="16384" width="9.140625" style="6"/>
  </cols>
  <sheetData>
    <row r="2" spans="1:55">
      <c r="BA2" s="8" t="s">
        <v>147</v>
      </c>
    </row>
    <row r="3" spans="1:55" s="9" customFormat="1" ht="27" customHeight="1">
      <c r="A3" s="291" t="s">
        <v>294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</row>
    <row r="4" spans="1:55" s="9" customFormat="1" ht="27" customHeight="1">
      <c r="A4" s="291" t="str">
        <f>ปริมาณงาน!V4</f>
        <v>สำนักบริหารงานการศึกษาพิเศษ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</row>
    <row r="5" spans="1:55" s="9" customFormat="1" ht="27" customHeight="1">
      <c r="A5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</row>
    <row r="6" spans="1:55" s="9" customFormat="1" ht="10.5" customHeight="1">
      <c r="A6" s="99"/>
      <c r="B6" s="120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</row>
    <row r="7" spans="1:55" s="10" customFormat="1" ht="36.75" customHeight="1">
      <c r="A7" s="333" t="s">
        <v>3</v>
      </c>
      <c r="B7" s="341" t="s">
        <v>192</v>
      </c>
      <c r="C7" s="333" t="s">
        <v>4</v>
      </c>
      <c r="D7" s="347" t="s">
        <v>171</v>
      </c>
      <c r="E7" s="335" t="s">
        <v>154</v>
      </c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7"/>
    </row>
    <row r="8" spans="1:55" s="10" customFormat="1" ht="21.4" customHeight="1">
      <c r="A8" s="334"/>
      <c r="B8" s="342"/>
      <c r="C8" s="334"/>
      <c r="D8" s="348"/>
      <c r="E8" s="338" t="s">
        <v>62</v>
      </c>
      <c r="F8" s="338"/>
      <c r="G8" s="326" t="s">
        <v>2</v>
      </c>
      <c r="H8" s="326" t="s">
        <v>63</v>
      </c>
      <c r="I8" s="326" t="s">
        <v>64</v>
      </c>
      <c r="J8" s="326" t="s">
        <v>65</v>
      </c>
      <c r="K8" s="326" t="s">
        <v>66</v>
      </c>
      <c r="L8" s="326" t="s">
        <v>67</v>
      </c>
      <c r="M8" s="326" t="s">
        <v>68</v>
      </c>
      <c r="N8" s="326" t="s">
        <v>69</v>
      </c>
      <c r="O8" s="326" t="s">
        <v>70</v>
      </c>
      <c r="P8" s="326" t="s">
        <v>71</v>
      </c>
      <c r="Q8" s="326" t="s">
        <v>72</v>
      </c>
      <c r="R8" s="326" t="s">
        <v>73</v>
      </c>
      <c r="S8" s="326" t="s">
        <v>74</v>
      </c>
      <c r="T8" s="326" t="s">
        <v>75</v>
      </c>
      <c r="U8" s="326" t="s">
        <v>76</v>
      </c>
      <c r="V8" s="326" t="s">
        <v>77</v>
      </c>
      <c r="W8" s="326" t="s">
        <v>78</v>
      </c>
      <c r="X8" s="326" t="s">
        <v>79</v>
      </c>
      <c r="Y8" s="350" t="s">
        <v>80</v>
      </c>
      <c r="Z8" s="326" t="s">
        <v>81</v>
      </c>
      <c r="AA8" s="326" t="s">
        <v>82</v>
      </c>
      <c r="AB8" s="326" t="s">
        <v>83</v>
      </c>
      <c r="AC8" s="326" t="s">
        <v>84</v>
      </c>
      <c r="AD8" s="326" t="s">
        <v>85</v>
      </c>
      <c r="AE8" s="326" t="s">
        <v>86</v>
      </c>
      <c r="AF8" s="326" t="s">
        <v>87</v>
      </c>
      <c r="AG8" s="326" t="s">
        <v>88</v>
      </c>
      <c r="AH8" s="326" t="s">
        <v>89</v>
      </c>
      <c r="AI8" s="326" t="s">
        <v>90</v>
      </c>
      <c r="AJ8" s="326" t="s">
        <v>91</v>
      </c>
      <c r="AK8" s="326" t="s">
        <v>92</v>
      </c>
      <c r="AL8" s="326" t="s">
        <v>93</v>
      </c>
      <c r="AM8" s="326" t="s">
        <v>94</v>
      </c>
      <c r="AN8" s="326" t="s">
        <v>95</v>
      </c>
      <c r="AO8" s="326" t="s">
        <v>96</v>
      </c>
      <c r="AP8" s="326" t="s">
        <v>97</v>
      </c>
      <c r="AQ8" s="326" t="s">
        <v>98</v>
      </c>
      <c r="AR8" s="326" t="s">
        <v>99</v>
      </c>
      <c r="AS8" s="326" t="s">
        <v>100</v>
      </c>
      <c r="AT8" s="326" t="s">
        <v>101</v>
      </c>
      <c r="AU8" s="326" t="s">
        <v>102</v>
      </c>
      <c r="AV8" s="326" t="s">
        <v>103</v>
      </c>
      <c r="AW8" s="332" t="s">
        <v>170</v>
      </c>
      <c r="AX8" s="329" t="s">
        <v>195</v>
      </c>
      <c r="AY8" s="329" t="s">
        <v>196</v>
      </c>
      <c r="AZ8" s="329" t="s">
        <v>197</v>
      </c>
      <c r="BA8" s="327" t="s">
        <v>104</v>
      </c>
    </row>
    <row r="9" spans="1:55" s="10" customFormat="1">
      <c r="A9" s="334"/>
      <c r="B9" s="342"/>
      <c r="C9" s="334"/>
      <c r="D9" s="348"/>
      <c r="E9" s="339" t="s">
        <v>105</v>
      </c>
      <c r="F9" s="339" t="s">
        <v>106</v>
      </c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50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8"/>
      <c r="AN9" s="326"/>
      <c r="AO9" s="328"/>
      <c r="AP9" s="326"/>
      <c r="AQ9" s="326"/>
      <c r="AR9" s="326"/>
      <c r="AS9" s="326"/>
      <c r="AT9" s="326"/>
      <c r="AU9" s="326"/>
      <c r="AV9" s="326"/>
      <c r="AW9" s="332"/>
      <c r="AX9" s="330"/>
      <c r="AY9" s="330"/>
      <c r="AZ9" s="330"/>
      <c r="BA9" s="327"/>
    </row>
    <row r="10" spans="1:55" s="10" customFormat="1">
      <c r="A10" s="334"/>
      <c r="B10" s="342"/>
      <c r="C10" s="334"/>
      <c r="D10" s="348"/>
      <c r="E10" s="340"/>
      <c r="F10" s="340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50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8"/>
      <c r="AN10" s="326"/>
      <c r="AO10" s="328"/>
      <c r="AP10" s="326"/>
      <c r="AQ10" s="326"/>
      <c r="AR10" s="326"/>
      <c r="AS10" s="326"/>
      <c r="AT10" s="326"/>
      <c r="AU10" s="326"/>
      <c r="AV10" s="326"/>
      <c r="AW10" s="332"/>
      <c r="AX10" s="330"/>
      <c r="AY10" s="330"/>
      <c r="AZ10" s="330"/>
      <c r="BA10" s="327"/>
    </row>
    <row r="11" spans="1:55" s="10" customFormat="1">
      <c r="A11" s="334"/>
      <c r="B11" s="342"/>
      <c r="C11" s="334"/>
      <c r="D11" s="348"/>
      <c r="E11" s="340"/>
      <c r="F11" s="340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50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8"/>
      <c r="AN11" s="326"/>
      <c r="AO11" s="328"/>
      <c r="AP11" s="326"/>
      <c r="AQ11" s="326"/>
      <c r="AR11" s="326"/>
      <c r="AS11" s="326"/>
      <c r="AT11" s="326"/>
      <c r="AU11" s="326"/>
      <c r="AV11" s="326"/>
      <c r="AW11" s="332"/>
      <c r="AX11" s="330"/>
      <c r="AY11" s="330"/>
      <c r="AZ11" s="330"/>
      <c r="BA11" s="327"/>
    </row>
    <row r="12" spans="1:55" s="10" customFormat="1">
      <c r="A12" s="334"/>
      <c r="B12" s="343"/>
      <c r="C12" s="334"/>
      <c r="D12" s="349"/>
      <c r="E12" s="340"/>
      <c r="F12" s="340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50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8"/>
      <c r="AN12" s="326"/>
      <c r="AO12" s="328"/>
      <c r="AP12" s="326"/>
      <c r="AQ12" s="326"/>
      <c r="AR12" s="326"/>
      <c r="AS12" s="326"/>
      <c r="AT12" s="326"/>
      <c r="AU12" s="326"/>
      <c r="AV12" s="326"/>
      <c r="AW12" s="332"/>
      <c r="AX12" s="331"/>
      <c r="AY12" s="331"/>
      <c r="AZ12" s="331"/>
      <c r="BA12" s="327"/>
      <c r="BC12" s="131" t="s">
        <v>107</v>
      </c>
    </row>
    <row r="13" spans="1:55" ht="21.95" customHeight="1">
      <c r="A13" s="11">
        <v>1</v>
      </c>
      <c r="B13" s="126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8">
        <f>SUM(E13:AZ13)</f>
        <v>0</v>
      </c>
      <c r="BC13" s="90">
        <f>BA13-ปริมาณงาน!AU10</f>
        <v>0</v>
      </c>
    </row>
    <row r="14" spans="1:55" ht="21.95" customHeight="1">
      <c r="A14" s="15">
        <v>2</v>
      </c>
      <c r="B14" s="122"/>
      <c r="C14" s="16"/>
      <c r="D14" s="16"/>
      <c r="E14" s="15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8">
        <f t="shared" ref="BA14:BA77" si="0">SUM(E14:AZ14)</f>
        <v>0</v>
      </c>
      <c r="BC14" s="90">
        <f>BA14-ปริมาณงาน!AU11</f>
        <v>0</v>
      </c>
    </row>
    <row r="15" spans="1:55" ht="21.95" customHeight="1">
      <c r="A15" s="15">
        <v>3</v>
      </c>
      <c r="B15" s="122"/>
      <c r="C15" s="16"/>
      <c r="D15" s="16"/>
      <c r="E15" s="15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8">
        <f t="shared" si="0"/>
        <v>0</v>
      </c>
      <c r="BC15" s="90">
        <f>BA15-ปริมาณงาน!AU12</f>
        <v>0</v>
      </c>
    </row>
    <row r="16" spans="1:55" ht="21.95" hidden="1" customHeight="1">
      <c r="A16" s="15">
        <v>4</v>
      </c>
      <c r="B16" s="122"/>
      <c r="C16" s="16"/>
      <c r="D16" s="16"/>
      <c r="E16" s="15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8">
        <f t="shared" si="0"/>
        <v>0</v>
      </c>
      <c r="BC16" s="90">
        <f>BA16-ปริมาณงาน!AU13</f>
        <v>0</v>
      </c>
    </row>
    <row r="17" spans="1:55" ht="21.95" hidden="1" customHeight="1">
      <c r="A17" s="15">
        <v>5</v>
      </c>
      <c r="B17" s="122"/>
      <c r="C17" s="16"/>
      <c r="D17" s="16"/>
      <c r="E17" s="1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8">
        <f t="shared" si="0"/>
        <v>0</v>
      </c>
      <c r="BC17" s="90">
        <f>BA17-ปริมาณงาน!AU14</f>
        <v>0</v>
      </c>
    </row>
    <row r="18" spans="1:55" ht="21.95" hidden="1" customHeight="1">
      <c r="A18" s="15">
        <v>6</v>
      </c>
      <c r="B18" s="122"/>
      <c r="C18" s="16"/>
      <c r="D18" s="16"/>
      <c r="E18" s="1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8">
        <f t="shared" si="0"/>
        <v>0</v>
      </c>
      <c r="BC18" s="90">
        <f>BA18-ปริมาณงาน!AU15</f>
        <v>0</v>
      </c>
    </row>
    <row r="19" spans="1:55" ht="21.95" hidden="1" customHeight="1">
      <c r="A19" s="15">
        <v>7</v>
      </c>
      <c r="B19" s="122"/>
      <c r="C19" s="16"/>
      <c r="D19" s="16"/>
      <c r="E19" s="1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8">
        <f t="shared" si="0"/>
        <v>0</v>
      </c>
      <c r="BC19" s="90">
        <f>BA19-ปริมาณงาน!AU16</f>
        <v>0</v>
      </c>
    </row>
    <row r="20" spans="1:55" ht="21.95" hidden="1" customHeight="1">
      <c r="A20" s="15">
        <v>8</v>
      </c>
      <c r="B20" s="122"/>
      <c r="C20" s="16"/>
      <c r="D20" s="16"/>
      <c r="E20" s="1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8">
        <f t="shared" si="0"/>
        <v>0</v>
      </c>
      <c r="BC20" s="90">
        <f>BA20-ปริมาณงาน!AU17</f>
        <v>0</v>
      </c>
    </row>
    <row r="21" spans="1:55" ht="21.95" hidden="1" customHeight="1">
      <c r="A21" s="15">
        <v>9</v>
      </c>
      <c r="B21" s="122"/>
      <c r="C21" s="16"/>
      <c r="D21" s="16"/>
      <c r="E21" s="15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8">
        <f t="shared" si="0"/>
        <v>0</v>
      </c>
      <c r="BC21" s="90">
        <f>BA21-ปริมาณงาน!AU18</f>
        <v>0</v>
      </c>
    </row>
    <row r="22" spans="1:55" ht="21.95" hidden="1" customHeight="1">
      <c r="A22" s="15">
        <v>10</v>
      </c>
      <c r="B22" s="122"/>
      <c r="C22" s="16"/>
      <c r="D22" s="16"/>
      <c r="E22" s="15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8">
        <f t="shared" si="0"/>
        <v>0</v>
      </c>
      <c r="BC22" s="90">
        <f>BA22-ปริมาณงาน!AU19</f>
        <v>0</v>
      </c>
    </row>
    <row r="23" spans="1:55" ht="21.95" hidden="1" customHeight="1">
      <c r="A23" s="15">
        <v>11</v>
      </c>
      <c r="B23" s="122"/>
      <c r="C23" s="16"/>
      <c r="D23" s="16"/>
      <c r="E23" s="1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8">
        <f t="shared" si="0"/>
        <v>0</v>
      </c>
      <c r="BC23" s="90">
        <f>BA23-ปริมาณงาน!AU20</f>
        <v>0</v>
      </c>
    </row>
    <row r="24" spans="1:55" ht="21.95" hidden="1" customHeight="1">
      <c r="A24" s="15">
        <v>12</v>
      </c>
      <c r="B24" s="122"/>
      <c r="C24" s="16"/>
      <c r="D24" s="16"/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8">
        <f t="shared" si="0"/>
        <v>0</v>
      </c>
      <c r="BC24" s="90">
        <f>BA24-ปริมาณงาน!AU21</f>
        <v>0</v>
      </c>
    </row>
    <row r="25" spans="1:55" ht="21.95" hidden="1" customHeight="1">
      <c r="A25" s="15">
        <v>13</v>
      </c>
      <c r="B25" s="122"/>
      <c r="C25" s="16"/>
      <c r="D25" s="16"/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8">
        <f t="shared" si="0"/>
        <v>0</v>
      </c>
      <c r="BC25" s="90">
        <f>BA25-ปริมาณงาน!AU22</f>
        <v>0</v>
      </c>
    </row>
    <row r="26" spans="1:55" ht="21.95" hidden="1" customHeight="1">
      <c r="A26" s="15">
        <v>14</v>
      </c>
      <c r="B26" s="122"/>
      <c r="C26" s="16"/>
      <c r="D26" s="16"/>
      <c r="E26" s="1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8">
        <f t="shared" si="0"/>
        <v>0</v>
      </c>
      <c r="BC26" s="90">
        <f>BA26-ปริมาณงาน!AU23</f>
        <v>0</v>
      </c>
    </row>
    <row r="27" spans="1:55" ht="21.95" hidden="1" customHeight="1">
      <c r="A27" s="15">
        <v>15</v>
      </c>
      <c r="B27" s="122"/>
      <c r="C27" s="16"/>
      <c r="D27" s="16"/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8">
        <f t="shared" si="0"/>
        <v>0</v>
      </c>
      <c r="BC27" s="90">
        <f>BA27-ปริมาณงาน!AU24</f>
        <v>0</v>
      </c>
    </row>
    <row r="28" spans="1:55" ht="21.95" hidden="1" customHeight="1">
      <c r="A28" s="15">
        <v>16</v>
      </c>
      <c r="B28" s="122"/>
      <c r="C28" s="16"/>
      <c r="D28" s="16"/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8">
        <f t="shared" si="0"/>
        <v>0</v>
      </c>
      <c r="BC28" s="90">
        <f>BA28-ปริมาณงาน!AU25</f>
        <v>0</v>
      </c>
    </row>
    <row r="29" spans="1:55" ht="21.95" hidden="1" customHeight="1">
      <c r="A29" s="15">
        <v>17</v>
      </c>
      <c r="B29" s="122"/>
      <c r="C29" s="16"/>
      <c r="D29" s="16"/>
      <c r="E29" s="1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8">
        <f t="shared" si="0"/>
        <v>0</v>
      </c>
      <c r="BC29" s="90">
        <f>BA29-ปริมาณงาน!AU26</f>
        <v>0</v>
      </c>
    </row>
    <row r="30" spans="1:55" ht="21.95" hidden="1" customHeight="1">
      <c r="A30" s="15">
        <v>18</v>
      </c>
      <c r="B30" s="122"/>
      <c r="C30" s="16"/>
      <c r="D30" s="16"/>
      <c r="E30" s="1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8">
        <f t="shared" si="0"/>
        <v>0</v>
      </c>
      <c r="BC30" s="90">
        <f>BA30-ปริมาณงาน!AU27</f>
        <v>0</v>
      </c>
    </row>
    <row r="31" spans="1:55" ht="21.95" hidden="1" customHeight="1">
      <c r="A31" s="15">
        <v>19</v>
      </c>
      <c r="B31" s="122"/>
      <c r="C31" s="16"/>
      <c r="D31" s="16"/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8">
        <f t="shared" si="0"/>
        <v>0</v>
      </c>
      <c r="BC31" s="90">
        <f>BA31-ปริมาณงาน!AU28</f>
        <v>0</v>
      </c>
    </row>
    <row r="32" spans="1:55" ht="21.95" hidden="1" customHeight="1">
      <c r="A32" s="15">
        <v>20</v>
      </c>
      <c r="B32" s="122"/>
      <c r="C32" s="16"/>
      <c r="D32" s="16"/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8">
        <f t="shared" si="0"/>
        <v>0</v>
      </c>
      <c r="BC32" s="90">
        <f>BA32-ปริมาณงาน!AU29</f>
        <v>0</v>
      </c>
    </row>
    <row r="33" spans="1:55" ht="21.95" hidden="1" customHeight="1">
      <c r="A33" s="15">
        <v>21</v>
      </c>
      <c r="B33" s="122"/>
      <c r="C33" s="16"/>
      <c r="D33" s="16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8">
        <f t="shared" si="0"/>
        <v>0</v>
      </c>
      <c r="BC33" s="90">
        <f>BA33-ปริมาณงาน!AU30</f>
        <v>0</v>
      </c>
    </row>
    <row r="34" spans="1:55" ht="21.95" hidden="1" customHeight="1">
      <c r="A34" s="15">
        <v>22</v>
      </c>
      <c r="B34" s="122"/>
      <c r="C34" s="16"/>
      <c r="D34" s="16"/>
      <c r="E34" s="15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8">
        <f t="shared" si="0"/>
        <v>0</v>
      </c>
      <c r="BC34" s="90">
        <f>BA34-ปริมาณงาน!AU31</f>
        <v>0</v>
      </c>
    </row>
    <row r="35" spans="1:55" ht="21.95" hidden="1" customHeight="1">
      <c r="A35" s="15">
        <v>23</v>
      </c>
      <c r="B35" s="122"/>
      <c r="C35" s="16"/>
      <c r="D35" s="16"/>
      <c r="E35" s="1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8">
        <f t="shared" si="0"/>
        <v>0</v>
      </c>
      <c r="BC35" s="90">
        <f>BA35-ปริมาณงาน!AU32</f>
        <v>0</v>
      </c>
    </row>
    <row r="36" spans="1:55" ht="21.95" hidden="1" customHeight="1">
      <c r="A36" s="15">
        <v>24</v>
      </c>
      <c r="B36" s="122"/>
      <c r="C36" s="16"/>
      <c r="D36" s="16"/>
      <c r="E36" s="15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8">
        <f t="shared" si="0"/>
        <v>0</v>
      </c>
      <c r="BC36" s="90">
        <f>BA36-ปริมาณงาน!AU33</f>
        <v>0</v>
      </c>
    </row>
    <row r="37" spans="1:55" ht="21.95" hidden="1" customHeight="1">
      <c r="A37" s="15">
        <v>25</v>
      </c>
      <c r="B37" s="122"/>
      <c r="C37" s="16"/>
      <c r="D37" s="16"/>
      <c r="E37" s="1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8">
        <f t="shared" si="0"/>
        <v>0</v>
      </c>
      <c r="BC37" s="90">
        <f>BA37-ปริมาณงาน!AU34</f>
        <v>0</v>
      </c>
    </row>
    <row r="38" spans="1:55" ht="21.95" hidden="1" customHeight="1">
      <c r="A38" s="15">
        <v>26</v>
      </c>
      <c r="B38" s="122"/>
      <c r="C38" s="16"/>
      <c r="D38" s="16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8">
        <f t="shared" si="0"/>
        <v>0</v>
      </c>
      <c r="BC38" s="90">
        <f>BA38-ปริมาณงาน!AU35</f>
        <v>0</v>
      </c>
    </row>
    <row r="39" spans="1:55" ht="21.95" hidden="1" customHeight="1">
      <c r="A39" s="15">
        <v>27</v>
      </c>
      <c r="B39" s="122"/>
      <c r="C39" s="16"/>
      <c r="D39" s="16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8">
        <f t="shared" si="0"/>
        <v>0</v>
      </c>
      <c r="BC39" s="90">
        <f>BA39-ปริมาณงาน!AU36</f>
        <v>0</v>
      </c>
    </row>
    <row r="40" spans="1:55" ht="21.95" hidden="1" customHeight="1">
      <c r="A40" s="15">
        <v>28</v>
      </c>
      <c r="B40" s="122"/>
      <c r="C40" s="16"/>
      <c r="D40" s="16"/>
      <c r="E40" s="15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8">
        <f t="shared" si="0"/>
        <v>0</v>
      </c>
      <c r="BC40" s="90">
        <f>BA40-ปริมาณงาน!AU37</f>
        <v>0</v>
      </c>
    </row>
    <row r="41" spans="1:55" ht="21.95" hidden="1" customHeight="1">
      <c r="A41" s="15">
        <v>29</v>
      </c>
      <c r="B41" s="122"/>
      <c r="C41" s="16"/>
      <c r="D41" s="16"/>
      <c r="E41" s="15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8">
        <f t="shared" si="0"/>
        <v>0</v>
      </c>
      <c r="BC41" s="90">
        <f>BA41-ปริมาณงาน!AU38</f>
        <v>0</v>
      </c>
    </row>
    <row r="42" spans="1:55" ht="21.95" hidden="1" customHeight="1">
      <c r="A42" s="15">
        <v>30</v>
      </c>
      <c r="B42" s="122"/>
      <c r="C42" s="16"/>
      <c r="D42" s="16"/>
      <c r="E42" s="15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8">
        <f t="shared" si="0"/>
        <v>0</v>
      </c>
      <c r="BC42" s="90">
        <f>BA42-ปริมาณงาน!AU39</f>
        <v>0</v>
      </c>
    </row>
    <row r="43" spans="1:55" ht="21.95" hidden="1" customHeight="1">
      <c r="A43" s="15">
        <v>31</v>
      </c>
      <c r="B43" s="122"/>
      <c r="C43" s="16"/>
      <c r="D43" s="16"/>
      <c r="E43" s="15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8">
        <f t="shared" si="0"/>
        <v>0</v>
      </c>
      <c r="BC43" s="90">
        <f>BA43-ปริมาณงาน!AU40</f>
        <v>0</v>
      </c>
    </row>
    <row r="44" spans="1:55" ht="21.95" hidden="1" customHeight="1">
      <c r="A44" s="15">
        <v>32</v>
      </c>
      <c r="B44" s="122"/>
      <c r="C44" s="16"/>
      <c r="D44" s="16"/>
      <c r="E44" s="15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8">
        <f t="shared" si="0"/>
        <v>0</v>
      </c>
      <c r="BC44" s="90">
        <f>BA44-ปริมาณงาน!AU41</f>
        <v>0</v>
      </c>
    </row>
    <row r="45" spans="1:55" ht="21.95" hidden="1" customHeight="1">
      <c r="A45" s="15">
        <v>33</v>
      </c>
      <c r="B45" s="122"/>
      <c r="C45" s="16"/>
      <c r="D45" s="16"/>
      <c r="E45" s="15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8">
        <f t="shared" si="0"/>
        <v>0</v>
      </c>
      <c r="BC45" s="90">
        <f>BA45-ปริมาณงาน!AU42</f>
        <v>0</v>
      </c>
    </row>
    <row r="46" spans="1:55" ht="21.95" hidden="1" customHeight="1">
      <c r="A46" s="15">
        <v>34</v>
      </c>
      <c r="B46" s="122"/>
      <c r="C46" s="16"/>
      <c r="D46" s="16"/>
      <c r="E46" s="15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8">
        <f t="shared" si="0"/>
        <v>0</v>
      </c>
      <c r="BC46" s="90">
        <f>BA46-ปริมาณงาน!AU43</f>
        <v>0</v>
      </c>
    </row>
    <row r="47" spans="1:55" ht="21.95" hidden="1" customHeight="1">
      <c r="A47" s="15">
        <v>35</v>
      </c>
      <c r="B47" s="122"/>
      <c r="C47" s="16"/>
      <c r="D47" s="16"/>
      <c r="E47" s="15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8">
        <f t="shared" si="0"/>
        <v>0</v>
      </c>
      <c r="BC47" s="90">
        <f>BA47-ปริมาณงาน!AU44</f>
        <v>0</v>
      </c>
    </row>
    <row r="48" spans="1:55" ht="21.95" hidden="1" customHeight="1">
      <c r="A48" s="15">
        <v>36</v>
      </c>
      <c r="B48" s="122"/>
      <c r="C48" s="16"/>
      <c r="D48" s="16"/>
      <c r="E48" s="15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8">
        <f t="shared" si="0"/>
        <v>0</v>
      </c>
      <c r="BC48" s="90">
        <f>BA48-ปริมาณงาน!AU45</f>
        <v>0</v>
      </c>
    </row>
    <row r="49" spans="1:55" ht="21.95" hidden="1" customHeight="1">
      <c r="A49" s="15">
        <v>37</v>
      </c>
      <c r="B49" s="122"/>
      <c r="C49" s="16"/>
      <c r="D49" s="16"/>
      <c r="E49" s="15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8">
        <f t="shared" si="0"/>
        <v>0</v>
      </c>
      <c r="BC49" s="90">
        <f>BA49-ปริมาณงาน!AU46</f>
        <v>0</v>
      </c>
    </row>
    <row r="50" spans="1:55" ht="21.95" hidden="1" customHeight="1">
      <c r="A50" s="15">
        <v>38</v>
      </c>
      <c r="B50" s="122"/>
      <c r="C50" s="16"/>
      <c r="D50" s="16"/>
      <c r="E50" s="15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8">
        <f t="shared" si="0"/>
        <v>0</v>
      </c>
      <c r="BC50" s="90">
        <f>BA50-ปริมาณงาน!AU47</f>
        <v>0</v>
      </c>
    </row>
    <row r="51" spans="1:55" ht="21.95" hidden="1" customHeight="1">
      <c r="A51" s="15">
        <v>39</v>
      </c>
      <c r="B51" s="122"/>
      <c r="C51" s="16"/>
      <c r="D51" s="16"/>
      <c r="E51" s="15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8">
        <f t="shared" si="0"/>
        <v>0</v>
      </c>
      <c r="BC51" s="90">
        <f>BA51-ปริมาณงาน!AU48</f>
        <v>0</v>
      </c>
    </row>
    <row r="52" spans="1:55" ht="21.95" hidden="1" customHeight="1">
      <c r="A52" s="15">
        <v>40</v>
      </c>
      <c r="B52" s="122"/>
      <c r="C52" s="16"/>
      <c r="D52" s="16"/>
      <c r="E52" s="15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8">
        <f t="shared" si="0"/>
        <v>0</v>
      </c>
      <c r="BC52" s="90">
        <f>BA52-ปริมาณงาน!AU49</f>
        <v>0</v>
      </c>
    </row>
    <row r="53" spans="1:55" ht="21.95" hidden="1" customHeight="1">
      <c r="A53" s="15">
        <v>41</v>
      </c>
      <c r="B53" s="122"/>
      <c r="C53" s="16"/>
      <c r="D53" s="16"/>
      <c r="E53" s="1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8">
        <f t="shared" si="0"/>
        <v>0</v>
      </c>
      <c r="BC53" s="90">
        <f>BA53-ปริมาณงาน!AU50</f>
        <v>0</v>
      </c>
    </row>
    <row r="54" spans="1:55" ht="21.95" hidden="1" customHeight="1">
      <c r="A54" s="15">
        <v>42</v>
      </c>
      <c r="B54" s="122"/>
      <c r="C54" s="16"/>
      <c r="D54" s="16"/>
      <c r="E54" s="1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8">
        <f t="shared" si="0"/>
        <v>0</v>
      </c>
      <c r="BC54" s="90">
        <f>BA54-ปริมาณงาน!AU51</f>
        <v>0</v>
      </c>
    </row>
    <row r="55" spans="1:55" ht="21.95" hidden="1" customHeight="1">
      <c r="A55" s="15">
        <v>43</v>
      </c>
      <c r="B55" s="122"/>
      <c r="C55" s="16"/>
      <c r="D55" s="16"/>
      <c r="E55" s="1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8">
        <f t="shared" si="0"/>
        <v>0</v>
      </c>
      <c r="BC55" s="90">
        <f>BA55-ปริมาณงาน!AU52</f>
        <v>0</v>
      </c>
    </row>
    <row r="56" spans="1:55" ht="21.95" hidden="1" customHeight="1">
      <c r="A56" s="15">
        <v>44</v>
      </c>
      <c r="B56" s="122"/>
      <c r="C56" s="16"/>
      <c r="D56" s="16"/>
      <c r="E56" s="1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8">
        <f t="shared" si="0"/>
        <v>0</v>
      </c>
      <c r="BC56" s="90">
        <f>BA56-ปริมาณงาน!AU53</f>
        <v>0</v>
      </c>
    </row>
    <row r="57" spans="1:55" ht="21.95" hidden="1" customHeight="1">
      <c r="A57" s="15">
        <v>45</v>
      </c>
      <c r="B57" s="122"/>
      <c r="C57" s="16"/>
      <c r="D57" s="16"/>
      <c r="E57" s="15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8">
        <f t="shared" si="0"/>
        <v>0</v>
      </c>
      <c r="BC57" s="90">
        <f>BA57-ปริมาณงาน!AU54</f>
        <v>0</v>
      </c>
    </row>
    <row r="58" spans="1:55" ht="21.95" hidden="1" customHeight="1">
      <c r="A58" s="15">
        <v>46</v>
      </c>
      <c r="B58" s="122"/>
      <c r="C58" s="16"/>
      <c r="D58" s="16"/>
      <c r="E58" s="15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8">
        <f t="shared" si="0"/>
        <v>0</v>
      </c>
      <c r="BC58" s="90">
        <f>BA58-ปริมาณงาน!AU55</f>
        <v>0</v>
      </c>
    </row>
    <row r="59" spans="1:55" ht="21.95" hidden="1" customHeight="1">
      <c r="A59" s="15">
        <v>47</v>
      </c>
      <c r="B59" s="122"/>
      <c r="C59" s="16"/>
      <c r="D59" s="16"/>
      <c r="E59" s="15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8">
        <f t="shared" si="0"/>
        <v>0</v>
      </c>
      <c r="BC59" s="90">
        <f>BA59-ปริมาณงาน!AU56</f>
        <v>0</v>
      </c>
    </row>
    <row r="60" spans="1:55" ht="21.95" hidden="1" customHeight="1">
      <c r="A60" s="15">
        <v>48</v>
      </c>
      <c r="B60" s="122"/>
      <c r="C60" s="16"/>
      <c r="D60" s="16"/>
      <c r="E60" s="15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8">
        <f t="shared" si="0"/>
        <v>0</v>
      </c>
      <c r="BC60" s="90">
        <f>BA60-ปริมาณงาน!AU57</f>
        <v>0</v>
      </c>
    </row>
    <row r="61" spans="1:55" ht="21.95" hidden="1" customHeight="1">
      <c r="A61" s="15">
        <v>49</v>
      </c>
      <c r="B61" s="122"/>
      <c r="C61" s="16"/>
      <c r="D61" s="16"/>
      <c r="E61" s="15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8">
        <f t="shared" si="0"/>
        <v>0</v>
      </c>
      <c r="BC61" s="90">
        <f>BA61-ปริมาณงาน!AU58</f>
        <v>0</v>
      </c>
    </row>
    <row r="62" spans="1:55" ht="21.95" hidden="1" customHeight="1">
      <c r="A62" s="15">
        <v>50</v>
      </c>
      <c r="B62" s="122"/>
      <c r="C62" s="16"/>
      <c r="D62" s="16"/>
      <c r="E62" s="15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8">
        <f t="shared" si="0"/>
        <v>0</v>
      </c>
      <c r="BC62" s="90">
        <f>BA62-ปริมาณงาน!AU59</f>
        <v>0</v>
      </c>
    </row>
    <row r="63" spans="1:55" ht="21.95" hidden="1" customHeight="1">
      <c r="A63" s="15">
        <v>51</v>
      </c>
      <c r="B63" s="122"/>
      <c r="C63" s="16"/>
      <c r="D63" s="16"/>
      <c r="E63" s="15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8">
        <f t="shared" si="0"/>
        <v>0</v>
      </c>
      <c r="BC63" s="90">
        <f>BA63-ปริมาณงาน!AU60</f>
        <v>0</v>
      </c>
    </row>
    <row r="64" spans="1:55" ht="21.95" hidden="1" customHeight="1">
      <c r="A64" s="15">
        <v>52</v>
      </c>
      <c r="B64" s="122"/>
      <c r="C64" s="16"/>
      <c r="D64" s="16"/>
      <c r="E64" s="15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8">
        <f t="shared" si="0"/>
        <v>0</v>
      </c>
      <c r="BC64" s="90">
        <f>BA64-ปริมาณงาน!AU61</f>
        <v>0</v>
      </c>
    </row>
    <row r="65" spans="1:55" ht="21.95" hidden="1" customHeight="1">
      <c r="A65" s="15">
        <v>53</v>
      </c>
      <c r="B65" s="122"/>
      <c r="C65" s="16"/>
      <c r="D65" s="16"/>
      <c r="E65" s="15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8">
        <f t="shared" si="0"/>
        <v>0</v>
      </c>
      <c r="BC65" s="90">
        <f>BA65-ปริมาณงาน!AU62</f>
        <v>0</v>
      </c>
    </row>
    <row r="66" spans="1:55" ht="21.95" hidden="1" customHeight="1">
      <c r="A66" s="15">
        <v>54</v>
      </c>
      <c r="B66" s="122"/>
      <c r="C66" s="16"/>
      <c r="D66" s="16"/>
      <c r="E66" s="15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8">
        <f t="shared" si="0"/>
        <v>0</v>
      </c>
      <c r="BC66" s="90">
        <f>BA66-ปริมาณงาน!AU63</f>
        <v>0</v>
      </c>
    </row>
    <row r="67" spans="1:55" ht="21.95" hidden="1" customHeight="1">
      <c r="A67" s="15">
        <v>55</v>
      </c>
      <c r="B67" s="122"/>
      <c r="C67" s="16"/>
      <c r="D67" s="16"/>
      <c r="E67" s="15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8">
        <f t="shared" si="0"/>
        <v>0</v>
      </c>
      <c r="BC67" s="90">
        <f>BA67-ปริมาณงาน!AU64</f>
        <v>0</v>
      </c>
    </row>
    <row r="68" spans="1:55" ht="21.95" hidden="1" customHeight="1">
      <c r="A68" s="15">
        <v>56</v>
      </c>
      <c r="B68" s="122"/>
      <c r="C68" s="16"/>
      <c r="D68" s="16"/>
      <c r="E68" s="15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8">
        <f t="shared" si="0"/>
        <v>0</v>
      </c>
      <c r="BC68" s="90">
        <f>BA68-ปริมาณงาน!AU65</f>
        <v>0</v>
      </c>
    </row>
    <row r="69" spans="1:55" ht="21.95" hidden="1" customHeight="1">
      <c r="A69" s="15">
        <v>57</v>
      </c>
      <c r="B69" s="122"/>
      <c r="C69" s="16"/>
      <c r="D69" s="16"/>
      <c r="E69" s="15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8">
        <f t="shared" si="0"/>
        <v>0</v>
      </c>
      <c r="BC69" s="90">
        <f>BA69-ปริมาณงาน!AU66</f>
        <v>0</v>
      </c>
    </row>
    <row r="70" spans="1:55" ht="21.95" hidden="1" customHeight="1">
      <c r="A70" s="15">
        <v>58</v>
      </c>
      <c r="B70" s="122"/>
      <c r="C70" s="16"/>
      <c r="D70" s="16"/>
      <c r="E70" s="15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8">
        <f t="shared" si="0"/>
        <v>0</v>
      </c>
      <c r="BC70" s="90">
        <f>BA70-ปริมาณงาน!AU67</f>
        <v>0</v>
      </c>
    </row>
    <row r="71" spans="1:55" ht="21.95" hidden="1" customHeight="1">
      <c r="A71" s="15">
        <v>59</v>
      </c>
      <c r="B71" s="122"/>
      <c r="C71" s="16"/>
      <c r="D71" s="16"/>
      <c r="E71" s="15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8">
        <f t="shared" si="0"/>
        <v>0</v>
      </c>
      <c r="BC71" s="90">
        <f>BA71-ปริมาณงาน!AU68</f>
        <v>0</v>
      </c>
    </row>
    <row r="72" spans="1:55" ht="21.95" hidden="1" customHeight="1">
      <c r="A72" s="15">
        <v>60</v>
      </c>
      <c r="B72" s="122"/>
      <c r="C72" s="16"/>
      <c r="D72" s="16"/>
      <c r="E72" s="15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8">
        <f t="shared" si="0"/>
        <v>0</v>
      </c>
      <c r="BC72" s="90">
        <f>BA72-ปริมาณงาน!AU69</f>
        <v>0</v>
      </c>
    </row>
    <row r="73" spans="1:55" ht="21.95" hidden="1" customHeight="1">
      <c r="A73" s="15">
        <v>61</v>
      </c>
      <c r="B73" s="122"/>
      <c r="C73" s="16"/>
      <c r="D73" s="16"/>
      <c r="E73" s="15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8">
        <f t="shared" si="0"/>
        <v>0</v>
      </c>
      <c r="BC73" s="90">
        <f>BA73-ปริมาณงาน!AU70</f>
        <v>0</v>
      </c>
    </row>
    <row r="74" spans="1:55" ht="21.95" hidden="1" customHeight="1">
      <c r="A74" s="15">
        <v>62</v>
      </c>
      <c r="B74" s="122"/>
      <c r="C74" s="16"/>
      <c r="D74" s="16"/>
      <c r="E74" s="15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8">
        <f t="shared" si="0"/>
        <v>0</v>
      </c>
      <c r="BC74" s="90">
        <f>BA74-ปริมาณงาน!AU71</f>
        <v>0</v>
      </c>
    </row>
    <row r="75" spans="1:55" ht="21.95" hidden="1" customHeight="1">
      <c r="A75" s="15">
        <v>63</v>
      </c>
      <c r="B75" s="122"/>
      <c r="C75" s="16"/>
      <c r="D75" s="16"/>
      <c r="E75" s="15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8">
        <f t="shared" si="0"/>
        <v>0</v>
      </c>
      <c r="BC75" s="90">
        <f>BA75-ปริมาณงาน!AU72</f>
        <v>0</v>
      </c>
    </row>
    <row r="76" spans="1:55" ht="21.95" hidden="1" customHeight="1">
      <c r="A76" s="15">
        <v>64</v>
      </c>
      <c r="B76" s="122"/>
      <c r="C76" s="16"/>
      <c r="D76" s="16"/>
      <c r="E76" s="15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8">
        <f t="shared" si="0"/>
        <v>0</v>
      </c>
      <c r="BC76" s="90">
        <f>BA76-ปริมาณงาน!AU73</f>
        <v>0</v>
      </c>
    </row>
    <row r="77" spans="1:55" ht="21.95" hidden="1" customHeight="1">
      <c r="A77" s="15">
        <v>65</v>
      </c>
      <c r="B77" s="122"/>
      <c r="C77" s="16"/>
      <c r="D77" s="16"/>
      <c r="E77" s="15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8">
        <f t="shared" si="0"/>
        <v>0</v>
      </c>
      <c r="BC77" s="90">
        <f>BA77-ปริมาณงาน!AU74</f>
        <v>0</v>
      </c>
    </row>
    <row r="78" spans="1:55" ht="21.95" hidden="1" customHeight="1">
      <c r="A78" s="15">
        <v>66</v>
      </c>
      <c r="B78" s="122"/>
      <c r="C78" s="16"/>
      <c r="D78" s="16"/>
      <c r="E78" s="15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8">
        <f t="shared" ref="BA78:BA132" si="1">SUM(E78:AZ78)</f>
        <v>0</v>
      </c>
      <c r="BC78" s="90">
        <f>BA78-ปริมาณงาน!AU75</f>
        <v>0</v>
      </c>
    </row>
    <row r="79" spans="1:55" ht="21.95" hidden="1" customHeight="1">
      <c r="A79" s="15">
        <v>67</v>
      </c>
      <c r="B79" s="122"/>
      <c r="C79" s="16"/>
      <c r="D79" s="16"/>
      <c r="E79" s="15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8">
        <f t="shared" si="1"/>
        <v>0</v>
      </c>
      <c r="BC79" s="90">
        <f>BA79-ปริมาณงาน!AU76</f>
        <v>0</v>
      </c>
    </row>
    <row r="80" spans="1:55" ht="21.95" hidden="1" customHeight="1">
      <c r="A80" s="15">
        <v>68</v>
      </c>
      <c r="B80" s="122"/>
      <c r="C80" s="16"/>
      <c r="D80" s="16"/>
      <c r="E80" s="15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8">
        <f t="shared" si="1"/>
        <v>0</v>
      </c>
      <c r="BC80" s="90">
        <f>BA80-ปริมาณงาน!AU77</f>
        <v>0</v>
      </c>
    </row>
    <row r="81" spans="1:55" ht="21.95" hidden="1" customHeight="1">
      <c r="A81" s="15">
        <v>69</v>
      </c>
      <c r="B81" s="122"/>
      <c r="C81" s="16"/>
      <c r="D81" s="16"/>
      <c r="E81" s="15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8">
        <f t="shared" si="1"/>
        <v>0</v>
      </c>
      <c r="BC81" s="90">
        <f>BA81-ปริมาณงาน!AU78</f>
        <v>0</v>
      </c>
    </row>
    <row r="82" spans="1:55" ht="21.95" hidden="1" customHeight="1">
      <c r="A82" s="15">
        <v>70</v>
      </c>
      <c r="B82" s="122"/>
      <c r="C82" s="16"/>
      <c r="D82" s="16"/>
      <c r="E82" s="15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8">
        <f t="shared" si="1"/>
        <v>0</v>
      </c>
      <c r="BC82" s="90">
        <f>BA82-ปริมาณงาน!AU79</f>
        <v>0</v>
      </c>
    </row>
    <row r="83" spans="1:55" ht="21.95" hidden="1" customHeight="1">
      <c r="A83" s="15">
        <v>71</v>
      </c>
      <c r="B83" s="122"/>
      <c r="C83" s="16"/>
      <c r="D83" s="16"/>
      <c r="E83" s="15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8">
        <f t="shared" si="1"/>
        <v>0</v>
      </c>
      <c r="BC83" s="90">
        <f>BA83-ปริมาณงาน!AU80</f>
        <v>0</v>
      </c>
    </row>
    <row r="84" spans="1:55" ht="21.95" hidden="1" customHeight="1">
      <c r="A84" s="15">
        <v>72</v>
      </c>
      <c r="B84" s="122"/>
      <c r="C84" s="16"/>
      <c r="D84" s="16"/>
      <c r="E84" s="15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8">
        <f t="shared" si="1"/>
        <v>0</v>
      </c>
      <c r="BC84" s="90">
        <f>BA84-ปริมาณงาน!AU81</f>
        <v>0</v>
      </c>
    </row>
    <row r="85" spans="1:55" ht="21.95" hidden="1" customHeight="1">
      <c r="A85" s="15">
        <v>73</v>
      </c>
      <c r="B85" s="122"/>
      <c r="C85" s="16"/>
      <c r="D85" s="16"/>
      <c r="E85" s="15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8">
        <f t="shared" si="1"/>
        <v>0</v>
      </c>
      <c r="BC85" s="90">
        <f>BA85-ปริมาณงาน!AU82</f>
        <v>0</v>
      </c>
    </row>
    <row r="86" spans="1:55" ht="21.95" hidden="1" customHeight="1">
      <c r="A86" s="15">
        <v>74</v>
      </c>
      <c r="B86" s="122"/>
      <c r="C86" s="16"/>
      <c r="D86" s="16"/>
      <c r="E86" s="15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8">
        <f t="shared" si="1"/>
        <v>0</v>
      </c>
      <c r="BC86" s="90">
        <f>BA86-ปริมาณงาน!AU83</f>
        <v>0</v>
      </c>
    </row>
    <row r="87" spans="1:55" ht="21.95" hidden="1" customHeight="1">
      <c r="A87" s="15">
        <v>75</v>
      </c>
      <c r="B87" s="122"/>
      <c r="C87" s="16"/>
      <c r="D87" s="16"/>
      <c r="E87" s="15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8">
        <f t="shared" si="1"/>
        <v>0</v>
      </c>
      <c r="BC87" s="90">
        <f>BA87-ปริมาณงาน!AU84</f>
        <v>0</v>
      </c>
    </row>
    <row r="88" spans="1:55" ht="21.95" hidden="1" customHeight="1">
      <c r="A88" s="15">
        <v>76</v>
      </c>
      <c r="B88" s="122"/>
      <c r="C88" s="16"/>
      <c r="D88" s="16"/>
      <c r="E88" s="15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8">
        <f t="shared" si="1"/>
        <v>0</v>
      </c>
      <c r="BC88" s="90">
        <f>BA88-ปริมาณงาน!AU85</f>
        <v>0</v>
      </c>
    </row>
    <row r="89" spans="1:55" ht="21.95" hidden="1" customHeight="1">
      <c r="A89" s="15">
        <v>77</v>
      </c>
      <c r="B89" s="122"/>
      <c r="C89" s="16"/>
      <c r="D89" s="16"/>
      <c r="E89" s="15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8">
        <f t="shared" si="1"/>
        <v>0</v>
      </c>
      <c r="BC89" s="90">
        <f>BA89-ปริมาณงาน!AU86</f>
        <v>0</v>
      </c>
    </row>
    <row r="90" spans="1:55" ht="21.95" hidden="1" customHeight="1">
      <c r="A90" s="15">
        <v>78</v>
      </c>
      <c r="B90" s="122"/>
      <c r="C90" s="16"/>
      <c r="D90" s="16"/>
      <c r="E90" s="15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8">
        <f t="shared" si="1"/>
        <v>0</v>
      </c>
      <c r="BC90" s="90">
        <f>BA90-ปริมาณงาน!AU87</f>
        <v>0</v>
      </c>
    </row>
    <row r="91" spans="1:55" ht="21.95" hidden="1" customHeight="1">
      <c r="A91" s="15">
        <v>79</v>
      </c>
      <c r="B91" s="122"/>
      <c r="C91" s="16"/>
      <c r="D91" s="16"/>
      <c r="E91" s="15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8">
        <f t="shared" si="1"/>
        <v>0</v>
      </c>
      <c r="BC91" s="90">
        <f>BA91-ปริมาณงาน!AU88</f>
        <v>0</v>
      </c>
    </row>
    <row r="92" spans="1:55" ht="21.95" hidden="1" customHeight="1">
      <c r="A92" s="15">
        <v>80</v>
      </c>
      <c r="B92" s="122"/>
      <c r="C92" s="16"/>
      <c r="D92" s="16"/>
      <c r="E92" s="15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8">
        <f t="shared" si="1"/>
        <v>0</v>
      </c>
      <c r="BC92" s="90">
        <f>BA92-ปริมาณงาน!AU89</f>
        <v>0</v>
      </c>
    </row>
    <row r="93" spans="1:55" ht="21.95" hidden="1" customHeight="1">
      <c r="A93" s="15">
        <v>81</v>
      </c>
      <c r="B93" s="122"/>
      <c r="C93" s="16"/>
      <c r="D93" s="16"/>
      <c r="E93" s="15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8">
        <f t="shared" si="1"/>
        <v>0</v>
      </c>
      <c r="BC93" s="90">
        <f>BA93-ปริมาณงาน!AU90</f>
        <v>0</v>
      </c>
    </row>
    <row r="94" spans="1:55" ht="21.95" hidden="1" customHeight="1">
      <c r="A94" s="15">
        <v>82</v>
      </c>
      <c r="B94" s="122"/>
      <c r="C94" s="16"/>
      <c r="D94" s="16"/>
      <c r="E94" s="15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8">
        <f t="shared" si="1"/>
        <v>0</v>
      </c>
      <c r="BC94" s="90">
        <f>BA94-ปริมาณงาน!AU91</f>
        <v>0</v>
      </c>
    </row>
    <row r="95" spans="1:55" ht="21.95" hidden="1" customHeight="1">
      <c r="A95" s="15">
        <v>83</v>
      </c>
      <c r="B95" s="122"/>
      <c r="C95" s="16"/>
      <c r="D95" s="16"/>
      <c r="E95" s="15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8">
        <f t="shared" si="1"/>
        <v>0</v>
      </c>
      <c r="BC95" s="90">
        <f>BA95-ปริมาณงาน!AU92</f>
        <v>0</v>
      </c>
    </row>
    <row r="96" spans="1:55" ht="21.95" hidden="1" customHeight="1">
      <c r="A96" s="15">
        <v>84</v>
      </c>
      <c r="B96" s="122"/>
      <c r="C96" s="16"/>
      <c r="D96" s="16"/>
      <c r="E96" s="15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8">
        <f t="shared" si="1"/>
        <v>0</v>
      </c>
      <c r="BC96" s="90">
        <f>BA96-ปริมาณงาน!AU93</f>
        <v>0</v>
      </c>
    </row>
    <row r="97" spans="1:55" ht="21.95" hidden="1" customHeight="1">
      <c r="A97" s="15">
        <v>85</v>
      </c>
      <c r="B97" s="122"/>
      <c r="C97" s="16"/>
      <c r="D97" s="16"/>
      <c r="E97" s="15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8">
        <f t="shared" si="1"/>
        <v>0</v>
      </c>
      <c r="BC97" s="90">
        <f>BA97-ปริมาณงาน!AU94</f>
        <v>0</v>
      </c>
    </row>
    <row r="98" spans="1:55" ht="21.95" hidden="1" customHeight="1">
      <c r="A98" s="15">
        <v>86</v>
      </c>
      <c r="B98" s="122"/>
      <c r="C98" s="16"/>
      <c r="D98" s="16"/>
      <c r="E98" s="15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8">
        <f t="shared" si="1"/>
        <v>0</v>
      </c>
      <c r="BC98" s="90">
        <f>BA98-ปริมาณงาน!AU95</f>
        <v>0</v>
      </c>
    </row>
    <row r="99" spans="1:55" ht="21.95" hidden="1" customHeight="1">
      <c r="A99" s="15">
        <v>87</v>
      </c>
      <c r="B99" s="122"/>
      <c r="C99" s="16"/>
      <c r="D99" s="16"/>
      <c r="E99" s="15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8">
        <f t="shared" si="1"/>
        <v>0</v>
      </c>
      <c r="BC99" s="90">
        <f>BA99-ปริมาณงาน!AU96</f>
        <v>0</v>
      </c>
    </row>
    <row r="100" spans="1:55" ht="21.95" hidden="1" customHeight="1">
      <c r="A100" s="15">
        <v>88</v>
      </c>
      <c r="B100" s="122"/>
      <c r="C100" s="16"/>
      <c r="D100" s="16"/>
      <c r="E100" s="15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8">
        <f t="shared" si="1"/>
        <v>0</v>
      </c>
      <c r="BC100" s="90">
        <f>BA100-ปริมาณงาน!AU97</f>
        <v>0</v>
      </c>
    </row>
    <row r="101" spans="1:55" ht="21.95" hidden="1" customHeight="1">
      <c r="A101" s="15">
        <v>89</v>
      </c>
      <c r="B101" s="122"/>
      <c r="C101" s="16"/>
      <c r="D101" s="16"/>
      <c r="E101" s="15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8">
        <f t="shared" si="1"/>
        <v>0</v>
      </c>
      <c r="BC101" s="90">
        <f>BA101-ปริมาณงาน!AU98</f>
        <v>0</v>
      </c>
    </row>
    <row r="102" spans="1:55" ht="21.95" hidden="1" customHeight="1">
      <c r="A102" s="15">
        <v>90</v>
      </c>
      <c r="B102" s="122"/>
      <c r="C102" s="16"/>
      <c r="D102" s="16"/>
      <c r="E102" s="15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8">
        <f t="shared" si="1"/>
        <v>0</v>
      </c>
      <c r="BC102" s="90">
        <f>BA102-ปริมาณงาน!AU99</f>
        <v>0</v>
      </c>
    </row>
    <row r="103" spans="1:55" ht="21.95" hidden="1" customHeight="1">
      <c r="A103" s="15">
        <v>91</v>
      </c>
      <c r="B103" s="122"/>
      <c r="C103" s="16"/>
      <c r="D103" s="16"/>
      <c r="E103" s="15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8">
        <f t="shared" si="1"/>
        <v>0</v>
      </c>
      <c r="BC103" s="90">
        <f>BA103-ปริมาณงาน!AU100</f>
        <v>0</v>
      </c>
    </row>
    <row r="104" spans="1:55" ht="21.95" hidden="1" customHeight="1">
      <c r="A104" s="15">
        <v>92</v>
      </c>
      <c r="B104" s="122"/>
      <c r="C104" s="16"/>
      <c r="D104" s="16"/>
      <c r="E104" s="15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8">
        <f t="shared" si="1"/>
        <v>0</v>
      </c>
      <c r="BC104" s="90">
        <f>BA104-ปริมาณงาน!AU101</f>
        <v>0</v>
      </c>
    </row>
    <row r="105" spans="1:55" ht="21.95" hidden="1" customHeight="1">
      <c r="A105" s="15">
        <v>93</v>
      </c>
      <c r="B105" s="122"/>
      <c r="C105" s="16"/>
      <c r="D105" s="16"/>
      <c r="E105" s="15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8">
        <f t="shared" si="1"/>
        <v>0</v>
      </c>
      <c r="BC105" s="90">
        <f>BA105-ปริมาณงาน!AU102</f>
        <v>0</v>
      </c>
    </row>
    <row r="106" spans="1:55" ht="21.95" hidden="1" customHeight="1">
      <c r="A106" s="15">
        <v>94</v>
      </c>
      <c r="B106" s="122"/>
      <c r="C106" s="16"/>
      <c r="D106" s="16"/>
      <c r="E106" s="15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8">
        <f t="shared" si="1"/>
        <v>0</v>
      </c>
      <c r="BC106" s="90">
        <f>BA106-ปริมาณงาน!AU103</f>
        <v>0</v>
      </c>
    </row>
    <row r="107" spans="1:55" ht="21.95" hidden="1" customHeight="1">
      <c r="A107" s="15">
        <v>95</v>
      </c>
      <c r="B107" s="122"/>
      <c r="C107" s="16"/>
      <c r="D107" s="16"/>
      <c r="E107" s="15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8">
        <f t="shared" si="1"/>
        <v>0</v>
      </c>
      <c r="BC107" s="90">
        <f>BA107-ปริมาณงาน!AU104</f>
        <v>0</v>
      </c>
    </row>
    <row r="108" spans="1:55" ht="21.95" hidden="1" customHeight="1">
      <c r="A108" s="15">
        <v>96</v>
      </c>
      <c r="B108" s="122"/>
      <c r="C108" s="16"/>
      <c r="D108" s="16"/>
      <c r="E108" s="15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8">
        <f t="shared" si="1"/>
        <v>0</v>
      </c>
      <c r="BC108" s="90">
        <f>BA108-ปริมาณงาน!AU105</f>
        <v>0</v>
      </c>
    </row>
    <row r="109" spans="1:55" ht="21.95" hidden="1" customHeight="1">
      <c r="A109" s="15">
        <v>97</v>
      </c>
      <c r="B109" s="122"/>
      <c r="C109" s="16"/>
      <c r="D109" s="16"/>
      <c r="E109" s="15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8">
        <f t="shared" si="1"/>
        <v>0</v>
      </c>
      <c r="BC109" s="90">
        <f>BA109-ปริมาณงาน!AU106</f>
        <v>0</v>
      </c>
    </row>
    <row r="110" spans="1:55" ht="21.95" hidden="1" customHeight="1">
      <c r="A110" s="15">
        <v>98</v>
      </c>
      <c r="B110" s="122"/>
      <c r="C110" s="16"/>
      <c r="D110" s="16"/>
      <c r="E110" s="15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8">
        <f t="shared" si="1"/>
        <v>0</v>
      </c>
      <c r="BC110" s="90">
        <f>BA110-ปริมาณงาน!AU107</f>
        <v>0</v>
      </c>
    </row>
    <row r="111" spans="1:55" ht="21.95" hidden="1" customHeight="1">
      <c r="A111" s="15">
        <v>99</v>
      </c>
      <c r="B111" s="122"/>
      <c r="C111" s="16"/>
      <c r="D111" s="16"/>
      <c r="E111" s="15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8">
        <f t="shared" si="1"/>
        <v>0</v>
      </c>
      <c r="BC111" s="90">
        <f>BA111-ปริมาณงาน!AU108</f>
        <v>0</v>
      </c>
    </row>
    <row r="112" spans="1:55" ht="21.95" hidden="1" customHeight="1">
      <c r="A112" s="15">
        <v>100</v>
      </c>
      <c r="B112" s="122"/>
      <c r="C112" s="16"/>
      <c r="D112" s="16"/>
      <c r="E112" s="15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8">
        <f t="shared" si="1"/>
        <v>0</v>
      </c>
      <c r="BC112" s="90">
        <f>BA112-ปริมาณงาน!AU109</f>
        <v>0</v>
      </c>
    </row>
    <row r="113" spans="1:55" ht="21.95" hidden="1" customHeight="1">
      <c r="A113" s="15">
        <v>101</v>
      </c>
      <c r="B113" s="122"/>
      <c r="C113" s="16"/>
      <c r="D113" s="16"/>
      <c r="E113" s="15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8">
        <f t="shared" si="1"/>
        <v>0</v>
      </c>
      <c r="BC113" s="90">
        <f>BA113-ปริมาณงาน!AU110</f>
        <v>0</v>
      </c>
    </row>
    <row r="114" spans="1:55" ht="21.95" hidden="1" customHeight="1">
      <c r="A114" s="15">
        <v>102</v>
      </c>
      <c r="B114" s="122"/>
      <c r="C114" s="16"/>
      <c r="D114" s="16"/>
      <c r="E114" s="15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8">
        <f t="shared" si="1"/>
        <v>0</v>
      </c>
      <c r="BC114" s="90">
        <f>BA114-ปริมาณงาน!AU111</f>
        <v>0</v>
      </c>
    </row>
    <row r="115" spans="1:55" ht="21.95" hidden="1" customHeight="1">
      <c r="A115" s="15">
        <v>103</v>
      </c>
      <c r="B115" s="122"/>
      <c r="C115" s="16"/>
      <c r="D115" s="16"/>
      <c r="E115" s="15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8">
        <f t="shared" si="1"/>
        <v>0</v>
      </c>
      <c r="BC115" s="90">
        <f>BA115-ปริมาณงาน!AU112</f>
        <v>0</v>
      </c>
    </row>
    <row r="116" spans="1:55" ht="21.95" hidden="1" customHeight="1">
      <c r="A116" s="15">
        <v>104</v>
      </c>
      <c r="B116" s="122"/>
      <c r="C116" s="16"/>
      <c r="D116" s="16"/>
      <c r="E116" s="15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8">
        <f t="shared" si="1"/>
        <v>0</v>
      </c>
      <c r="BC116" s="90">
        <f>BA116-ปริมาณงาน!AU113</f>
        <v>0</v>
      </c>
    </row>
    <row r="117" spans="1:55" ht="21.95" hidden="1" customHeight="1">
      <c r="A117" s="15">
        <v>105</v>
      </c>
      <c r="B117" s="122"/>
      <c r="C117" s="16"/>
      <c r="D117" s="16"/>
      <c r="E117" s="15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8">
        <f t="shared" si="1"/>
        <v>0</v>
      </c>
      <c r="BC117" s="90">
        <f>BA117-ปริมาณงาน!AU114</f>
        <v>0</v>
      </c>
    </row>
    <row r="118" spans="1:55" ht="21.95" hidden="1" customHeight="1">
      <c r="A118" s="15">
        <v>106</v>
      </c>
      <c r="B118" s="122"/>
      <c r="C118" s="16"/>
      <c r="D118" s="16"/>
      <c r="E118" s="15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8">
        <f t="shared" si="1"/>
        <v>0</v>
      </c>
      <c r="BC118" s="90">
        <f>BA118-ปริมาณงาน!AU115</f>
        <v>0</v>
      </c>
    </row>
    <row r="119" spans="1:55" ht="21.95" hidden="1" customHeight="1">
      <c r="A119" s="15">
        <v>107</v>
      </c>
      <c r="B119" s="122"/>
      <c r="C119" s="16"/>
      <c r="D119" s="16"/>
      <c r="E119" s="15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8">
        <f t="shared" si="1"/>
        <v>0</v>
      </c>
      <c r="BC119" s="90">
        <f>BA119-ปริมาณงาน!AU116</f>
        <v>0</v>
      </c>
    </row>
    <row r="120" spans="1:55" ht="21.95" hidden="1" customHeight="1">
      <c r="A120" s="15">
        <v>108</v>
      </c>
      <c r="B120" s="122"/>
      <c r="C120" s="16"/>
      <c r="D120" s="16"/>
      <c r="E120" s="15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8">
        <f t="shared" si="1"/>
        <v>0</v>
      </c>
      <c r="BC120" s="90">
        <f>BA120-ปริมาณงาน!AU117</f>
        <v>0</v>
      </c>
    </row>
    <row r="121" spans="1:55" ht="21.95" hidden="1" customHeight="1">
      <c r="A121" s="15">
        <v>109</v>
      </c>
      <c r="B121" s="122"/>
      <c r="C121" s="16"/>
      <c r="D121" s="16"/>
      <c r="E121" s="15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8">
        <f t="shared" si="1"/>
        <v>0</v>
      </c>
      <c r="BC121" s="90">
        <f>BA121-ปริมาณงาน!AU118</f>
        <v>0</v>
      </c>
    </row>
    <row r="122" spans="1:55" ht="21.95" hidden="1" customHeight="1">
      <c r="A122" s="15">
        <v>110</v>
      </c>
      <c r="B122" s="122"/>
      <c r="C122" s="16"/>
      <c r="D122" s="16"/>
      <c r="E122" s="15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8">
        <f t="shared" si="1"/>
        <v>0</v>
      </c>
      <c r="BC122" s="90">
        <f>BA122-ปริมาณงาน!AU119</f>
        <v>0</v>
      </c>
    </row>
    <row r="123" spans="1:55" ht="21.95" hidden="1" customHeight="1">
      <c r="A123" s="15">
        <v>111</v>
      </c>
      <c r="B123" s="122"/>
      <c r="C123" s="16"/>
      <c r="D123" s="16"/>
      <c r="E123" s="15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8">
        <f t="shared" si="1"/>
        <v>0</v>
      </c>
      <c r="BC123" s="90">
        <f>BA123-ปริมาณงาน!AU120</f>
        <v>0</v>
      </c>
    </row>
    <row r="124" spans="1:55" ht="21.95" hidden="1" customHeight="1">
      <c r="A124" s="15">
        <v>112</v>
      </c>
      <c r="B124" s="122"/>
      <c r="C124" s="16"/>
      <c r="D124" s="16"/>
      <c r="E124" s="15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8">
        <f t="shared" si="1"/>
        <v>0</v>
      </c>
      <c r="BC124" s="90">
        <f>BA124-ปริมาณงาน!AU121</f>
        <v>0</v>
      </c>
    </row>
    <row r="125" spans="1:55" ht="21.95" hidden="1" customHeight="1">
      <c r="A125" s="15">
        <v>113</v>
      </c>
      <c r="B125" s="122"/>
      <c r="C125" s="16"/>
      <c r="D125" s="16"/>
      <c r="E125" s="15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8">
        <f t="shared" si="1"/>
        <v>0</v>
      </c>
      <c r="BC125" s="90">
        <f>BA125-ปริมาณงาน!AU122</f>
        <v>0</v>
      </c>
    </row>
    <row r="126" spans="1:55" ht="21.95" hidden="1" customHeight="1">
      <c r="A126" s="15">
        <v>114</v>
      </c>
      <c r="B126" s="122"/>
      <c r="C126" s="16"/>
      <c r="D126" s="16"/>
      <c r="E126" s="15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8">
        <f t="shared" si="1"/>
        <v>0</v>
      </c>
      <c r="BC126" s="90">
        <f>BA126-ปริมาณงาน!AU123</f>
        <v>0</v>
      </c>
    </row>
    <row r="127" spans="1:55" ht="21.95" hidden="1" customHeight="1">
      <c r="A127" s="15">
        <v>115</v>
      </c>
      <c r="B127" s="122"/>
      <c r="C127" s="16"/>
      <c r="D127" s="16"/>
      <c r="E127" s="15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8">
        <f t="shared" si="1"/>
        <v>0</v>
      </c>
      <c r="BC127" s="90">
        <f>BA127-ปริมาณงาน!AU124</f>
        <v>0</v>
      </c>
    </row>
    <row r="128" spans="1:55" ht="21.95" hidden="1" customHeight="1">
      <c r="A128" s="15">
        <v>116</v>
      </c>
      <c r="B128" s="122"/>
      <c r="C128" s="16"/>
      <c r="D128" s="16"/>
      <c r="E128" s="15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8">
        <f t="shared" si="1"/>
        <v>0</v>
      </c>
      <c r="BC128" s="90">
        <f>BA128-ปริมาณงาน!AU125</f>
        <v>0</v>
      </c>
    </row>
    <row r="129" spans="1:55" ht="21.95" customHeight="1">
      <c r="A129" s="15">
        <v>117</v>
      </c>
      <c r="B129" s="122"/>
      <c r="C129" s="16"/>
      <c r="D129" s="16"/>
      <c r="E129" s="15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8">
        <f t="shared" si="1"/>
        <v>0</v>
      </c>
      <c r="BC129" s="90">
        <f>BA129-ปริมาณงาน!AU126</f>
        <v>0</v>
      </c>
    </row>
    <row r="130" spans="1:55" ht="21.95" customHeight="1">
      <c r="A130" s="15">
        <v>118</v>
      </c>
      <c r="B130" s="122"/>
      <c r="C130" s="16"/>
      <c r="D130" s="16"/>
      <c r="E130" s="15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8">
        <f t="shared" si="1"/>
        <v>0</v>
      </c>
      <c r="BC130" s="90">
        <f>BA130-ปริมาณงาน!AU127</f>
        <v>0</v>
      </c>
    </row>
    <row r="131" spans="1:55" ht="21.95" customHeight="1">
      <c r="A131" s="15">
        <v>119</v>
      </c>
      <c r="B131" s="122"/>
      <c r="C131" s="16"/>
      <c r="D131" s="16"/>
      <c r="E131" s="15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8">
        <f t="shared" si="1"/>
        <v>0</v>
      </c>
      <c r="BC131" s="90">
        <f>BA131-ปริมาณงาน!AU128</f>
        <v>0</v>
      </c>
    </row>
    <row r="132" spans="1:55" ht="21.95" customHeight="1">
      <c r="A132" s="15">
        <v>120</v>
      </c>
      <c r="B132" s="123"/>
      <c r="C132" s="19"/>
      <c r="D132" s="102"/>
      <c r="E132" s="15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8">
        <f t="shared" si="1"/>
        <v>0</v>
      </c>
      <c r="BC132" s="90" t="e">
        <f>BA132-ปริมาณงาน!#REF!</f>
        <v>#REF!</v>
      </c>
    </row>
    <row r="133" spans="1:55" s="21" customFormat="1" ht="31.9" customHeight="1">
      <c r="A133" s="344" t="s">
        <v>104</v>
      </c>
      <c r="B133" s="345"/>
      <c r="C133" s="346"/>
      <c r="D133" s="100"/>
      <c r="E133" s="20">
        <f t="shared" ref="E133:BA133" si="2">SUM(E13:E132)</f>
        <v>0</v>
      </c>
      <c r="F133" s="20">
        <f t="shared" si="2"/>
        <v>0</v>
      </c>
      <c r="G133" s="20">
        <f t="shared" si="2"/>
        <v>0</v>
      </c>
      <c r="H133" s="20">
        <f t="shared" si="2"/>
        <v>0</v>
      </c>
      <c r="I133" s="20">
        <f t="shared" si="2"/>
        <v>0</v>
      </c>
      <c r="J133" s="20">
        <f t="shared" si="2"/>
        <v>0</v>
      </c>
      <c r="K133" s="20">
        <f t="shared" si="2"/>
        <v>0</v>
      </c>
      <c r="L133" s="20">
        <f t="shared" si="2"/>
        <v>0</v>
      </c>
      <c r="M133" s="20">
        <f t="shared" si="2"/>
        <v>0</v>
      </c>
      <c r="N133" s="20">
        <f t="shared" si="2"/>
        <v>0</v>
      </c>
      <c r="O133" s="20">
        <f t="shared" si="2"/>
        <v>0</v>
      </c>
      <c r="P133" s="20">
        <f t="shared" si="2"/>
        <v>0</v>
      </c>
      <c r="Q133" s="20">
        <f t="shared" si="2"/>
        <v>0</v>
      </c>
      <c r="R133" s="20">
        <f t="shared" si="2"/>
        <v>0</v>
      </c>
      <c r="S133" s="20">
        <f t="shared" si="2"/>
        <v>0</v>
      </c>
      <c r="T133" s="20">
        <f t="shared" si="2"/>
        <v>0</v>
      </c>
      <c r="U133" s="20">
        <f t="shared" si="2"/>
        <v>0</v>
      </c>
      <c r="V133" s="20">
        <f t="shared" si="2"/>
        <v>0</v>
      </c>
      <c r="W133" s="20">
        <f t="shared" si="2"/>
        <v>0</v>
      </c>
      <c r="X133" s="20">
        <f t="shared" si="2"/>
        <v>0</v>
      </c>
      <c r="Y133" s="20">
        <f t="shared" si="2"/>
        <v>0</v>
      </c>
      <c r="Z133" s="20">
        <f t="shared" si="2"/>
        <v>0</v>
      </c>
      <c r="AA133" s="20">
        <f t="shared" si="2"/>
        <v>0</v>
      </c>
      <c r="AB133" s="20">
        <f t="shared" si="2"/>
        <v>0</v>
      </c>
      <c r="AC133" s="20">
        <f t="shared" si="2"/>
        <v>0</v>
      </c>
      <c r="AD133" s="20">
        <f t="shared" si="2"/>
        <v>0</v>
      </c>
      <c r="AE133" s="20">
        <f t="shared" si="2"/>
        <v>0</v>
      </c>
      <c r="AF133" s="20">
        <f t="shared" si="2"/>
        <v>0</v>
      </c>
      <c r="AG133" s="20">
        <f t="shared" si="2"/>
        <v>0</v>
      </c>
      <c r="AH133" s="20">
        <f t="shared" si="2"/>
        <v>0</v>
      </c>
      <c r="AI133" s="20">
        <f t="shared" si="2"/>
        <v>0</v>
      </c>
      <c r="AJ133" s="20">
        <f t="shared" si="2"/>
        <v>0</v>
      </c>
      <c r="AK133" s="20">
        <f t="shared" si="2"/>
        <v>0</v>
      </c>
      <c r="AL133" s="20">
        <f t="shared" si="2"/>
        <v>0</v>
      </c>
      <c r="AM133" s="20">
        <f t="shared" si="2"/>
        <v>0</v>
      </c>
      <c r="AN133" s="20">
        <f t="shared" si="2"/>
        <v>0</v>
      </c>
      <c r="AO133" s="20">
        <f t="shared" si="2"/>
        <v>0</v>
      </c>
      <c r="AP133" s="20">
        <f t="shared" si="2"/>
        <v>0</v>
      </c>
      <c r="AQ133" s="20">
        <f t="shared" si="2"/>
        <v>0</v>
      </c>
      <c r="AR133" s="20">
        <f t="shared" si="2"/>
        <v>0</v>
      </c>
      <c r="AS133" s="20">
        <f t="shared" si="2"/>
        <v>0</v>
      </c>
      <c r="AT133" s="20">
        <f t="shared" si="2"/>
        <v>0</v>
      </c>
      <c r="AU133" s="20">
        <f t="shared" si="2"/>
        <v>0</v>
      </c>
      <c r="AV133" s="20">
        <f t="shared" si="2"/>
        <v>0</v>
      </c>
      <c r="AW133" s="20">
        <f t="shared" si="2"/>
        <v>0</v>
      </c>
      <c r="AX133" s="20">
        <f t="shared" si="2"/>
        <v>0</v>
      </c>
      <c r="AY133" s="20">
        <f t="shared" si="2"/>
        <v>0</v>
      </c>
      <c r="AZ133" s="20">
        <f t="shared" si="2"/>
        <v>0</v>
      </c>
      <c r="BA133" s="20">
        <f t="shared" si="2"/>
        <v>0</v>
      </c>
      <c r="BC133" s="90">
        <f>BA133-ปริมาณงาน!AU187</f>
        <v>0</v>
      </c>
    </row>
    <row r="134" spans="1:55">
      <c r="C134" s="31"/>
      <c r="D134" s="31"/>
      <c r="E134" s="31"/>
      <c r="F134" s="31"/>
      <c r="G134" s="23"/>
      <c r="H134" s="22"/>
      <c r="AZ134" s="7"/>
      <c r="BC134" s="93" t="e">
        <f>SUM(BC13:BC133)</f>
        <v>#REF!</v>
      </c>
    </row>
    <row r="135" spans="1:55" ht="26.25">
      <c r="C135" s="107" t="s">
        <v>61</v>
      </c>
      <c r="D135" s="107"/>
      <c r="E135" s="107"/>
      <c r="F135" s="107"/>
      <c r="AZ135" s="7"/>
      <c r="BC135" s="91" t="e">
        <f>IF(BC134=0,"ถูกต้อง","ไม่ถูกต้อง")</f>
        <v>#REF!</v>
      </c>
    </row>
    <row r="136" spans="1:55" ht="26.25">
      <c r="C136" s="84" t="s">
        <v>153</v>
      </c>
      <c r="D136" s="84"/>
      <c r="E136" s="84"/>
      <c r="F136" s="84"/>
    </row>
    <row r="137" spans="1:55" ht="26.25">
      <c r="C137" s="85" t="s">
        <v>199</v>
      </c>
      <c r="D137" s="85"/>
      <c r="E137" s="85"/>
      <c r="F137" s="85"/>
    </row>
    <row r="138" spans="1:55" ht="26.25">
      <c r="C138" s="83" t="s">
        <v>155</v>
      </c>
      <c r="D138" s="83"/>
      <c r="E138" s="83"/>
      <c r="F138" s="83"/>
    </row>
  </sheetData>
  <mergeCells count="59">
    <mergeCell ref="B7:B12"/>
    <mergeCell ref="A133:C133"/>
    <mergeCell ref="D7:D12"/>
    <mergeCell ref="AE8:AE12"/>
    <mergeCell ref="AT8:AT12"/>
    <mergeCell ref="O8:O12"/>
    <mergeCell ref="P8:P12"/>
    <mergeCell ref="Q8:Q12"/>
    <mergeCell ref="R8:R12"/>
    <mergeCell ref="S8:S12"/>
    <mergeCell ref="AH8:AH12"/>
    <mergeCell ref="AI8:AI12"/>
    <mergeCell ref="AF8:AF12"/>
    <mergeCell ref="AP8:AP12"/>
    <mergeCell ref="E9:E12"/>
    <mergeCell ref="Y8:Y12"/>
    <mergeCell ref="AQ8:AQ12"/>
    <mergeCell ref="AR8:AR12"/>
    <mergeCell ref="AS8:AS12"/>
    <mergeCell ref="AJ8:AJ12"/>
    <mergeCell ref="AK8:AK12"/>
    <mergeCell ref="AL8:AL12"/>
    <mergeCell ref="L8:L12"/>
    <mergeCell ref="M8:M12"/>
    <mergeCell ref="N8:N12"/>
    <mergeCell ref="T8:T12"/>
    <mergeCell ref="V8:V12"/>
    <mergeCell ref="A3:BC3"/>
    <mergeCell ref="A4:BC4"/>
    <mergeCell ref="A5:BC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F9:F12"/>
    <mergeCell ref="AN8:AN12"/>
    <mergeCell ref="AO8:AO12"/>
    <mergeCell ref="W8:W12"/>
    <mergeCell ref="X8:X12"/>
    <mergeCell ref="BA8:BA12"/>
    <mergeCell ref="AM8:AM12"/>
    <mergeCell ref="AB8:AB12"/>
    <mergeCell ref="AC8:AC12"/>
    <mergeCell ref="AD8:AD12"/>
    <mergeCell ref="AV8:AV12"/>
    <mergeCell ref="AZ8:AZ12"/>
    <mergeCell ref="AW8:AW12"/>
    <mergeCell ref="AG8:AG12"/>
    <mergeCell ref="AX8:AX12"/>
    <mergeCell ref="AY8:AY12"/>
    <mergeCell ref="Z8:Z12"/>
    <mergeCell ref="AA8:AA12"/>
    <mergeCell ref="AU8:AU12"/>
  </mergeCells>
  <pageMargins left="0.21" right="0.17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BD142"/>
  <sheetViews>
    <sheetView view="pageBreakPreview" zoomScale="85" zoomScaleNormal="70" zoomScaleSheetLayoutView="85" zoomScalePageLayoutView="70" workbookViewId="0">
      <selection activeCell="X131" sqref="X131"/>
    </sheetView>
  </sheetViews>
  <sheetFormatPr defaultColWidth="9.140625" defaultRowHeight="21"/>
  <cols>
    <col min="1" max="1" width="5.5703125" style="6" customWidth="1"/>
    <col min="2" max="2" width="9.85546875" style="119" customWidth="1"/>
    <col min="3" max="4" width="17.5703125" style="6" customWidth="1"/>
    <col min="5" max="7" width="5" style="6" bestFit="1" customWidth="1"/>
    <col min="8" max="9" width="4.28515625" style="6" customWidth="1"/>
    <col min="10" max="10" width="3.28515625" style="6" customWidth="1"/>
    <col min="11" max="54" width="4.28515625" style="6" customWidth="1"/>
    <col min="55" max="55" width="4.85546875" style="6" bestFit="1" customWidth="1"/>
    <col min="56" max="56" width="8.42578125" style="6" customWidth="1"/>
    <col min="57" max="57" width="3.5703125" style="6" customWidth="1"/>
    <col min="58" max="16384" width="9.140625" style="6"/>
  </cols>
  <sheetData>
    <row r="2" spans="1:56">
      <c r="BA2" s="8" t="s">
        <v>293</v>
      </c>
    </row>
    <row r="3" spans="1:56" s="9" customFormat="1" ht="27.75" customHeight="1">
      <c r="A3" s="291" t="s">
        <v>295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</row>
    <row r="4" spans="1:56" s="9" customFormat="1" ht="27.75" customHeight="1">
      <c r="A4" s="291" t="str">
        <f>ปริมาณงาน!V4</f>
        <v>สำนักบริหารงานการศึกษาพิเศษ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</row>
    <row r="5" spans="1:56" s="9" customFormat="1" ht="27.75" customHeight="1">
      <c r="A5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</row>
    <row r="6" spans="1:56" s="9" customFormat="1" ht="5.25" customHeight="1">
      <c r="A6" s="99"/>
      <c r="B6" s="120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</row>
    <row r="7" spans="1:56" s="10" customFormat="1" ht="28.5" customHeight="1">
      <c r="A7" s="333" t="s">
        <v>3</v>
      </c>
      <c r="B7" s="341" t="s">
        <v>192</v>
      </c>
      <c r="C7" s="333" t="s">
        <v>4</v>
      </c>
      <c r="D7" s="347" t="s">
        <v>171</v>
      </c>
      <c r="E7" s="351" t="s">
        <v>296</v>
      </c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</row>
    <row r="8" spans="1:56" s="10" customFormat="1" ht="21.4" customHeight="1">
      <c r="A8" s="334"/>
      <c r="B8" s="342"/>
      <c r="C8" s="334"/>
      <c r="D8" s="348"/>
      <c r="E8" s="338" t="s">
        <v>62</v>
      </c>
      <c r="F8" s="338"/>
      <c r="G8" s="326" t="s">
        <v>2</v>
      </c>
      <c r="H8" s="326" t="s">
        <v>63</v>
      </c>
      <c r="I8" s="326" t="s">
        <v>64</v>
      </c>
      <c r="J8" s="326" t="s">
        <v>65</v>
      </c>
      <c r="K8" s="326" t="s">
        <v>66</v>
      </c>
      <c r="L8" s="326" t="s">
        <v>67</v>
      </c>
      <c r="M8" s="326" t="s">
        <v>68</v>
      </c>
      <c r="N8" s="326" t="s">
        <v>69</v>
      </c>
      <c r="O8" s="326" t="s">
        <v>70</v>
      </c>
      <c r="P8" s="326" t="s">
        <v>71</v>
      </c>
      <c r="Q8" s="326" t="s">
        <v>72</v>
      </c>
      <c r="R8" s="326" t="s">
        <v>73</v>
      </c>
      <c r="S8" s="326" t="s">
        <v>74</v>
      </c>
      <c r="T8" s="326" t="s">
        <v>75</v>
      </c>
      <c r="U8" s="326" t="s">
        <v>76</v>
      </c>
      <c r="V8" s="326" t="s">
        <v>77</v>
      </c>
      <c r="W8" s="326" t="s">
        <v>78</v>
      </c>
      <c r="X8" s="326" t="s">
        <v>79</v>
      </c>
      <c r="Y8" s="350" t="s">
        <v>80</v>
      </c>
      <c r="Z8" s="326" t="s">
        <v>81</v>
      </c>
      <c r="AA8" s="326" t="s">
        <v>82</v>
      </c>
      <c r="AB8" s="326" t="s">
        <v>83</v>
      </c>
      <c r="AC8" s="326" t="s">
        <v>84</v>
      </c>
      <c r="AD8" s="326" t="s">
        <v>85</v>
      </c>
      <c r="AE8" s="326" t="s">
        <v>86</v>
      </c>
      <c r="AF8" s="326" t="s">
        <v>87</v>
      </c>
      <c r="AG8" s="326" t="s">
        <v>88</v>
      </c>
      <c r="AH8" s="326" t="s">
        <v>89</v>
      </c>
      <c r="AI8" s="326" t="s">
        <v>90</v>
      </c>
      <c r="AJ8" s="326" t="s">
        <v>91</v>
      </c>
      <c r="AK8" s="326" t="s">
        <v>92</v>
      </c>
      <c r="AL8" s="326" t="s">
        <v>93</v>
      </c>
      <c r="AM8" s="326" t="s">
        <v>94</v>
      </c>
      <c r="AN8" s="326" t="s">
        <v>95</v>
      </c>
      <c r="AO8" s="326" t="s">
        <v>96</v>
      </c>
      <c r="AP8" s="326" t="s">
        <v>97</v>
      </c>
      <c r="AQ8" s="326" t="s">
        <v>98</v>
      </c>
      <c r="AR8" s="326" t="s">
        <v>99</v>
      </c>
      <c r="AS8" s="326" t="s">
        <v>100</v>
      </c>
      <c r="AT8" s="326" t="s">
        <v>101</v>
      </c>
      <c r="AU8" s="326" t="s">
        <v>102</v>
      </c>
      <c r="AV8" s="326" t="s">
        <v>103</v>
      </c>
      <c r="AW8" s="332" t="s">
        <v>170</v>
      </c>
      <c r="AX8" s="329" t="s">
        <v>195</v>
      </c>
      <c r="AY8" s="329" t="s">
        <v>196</v>
      </c>
      <c r="AZ8" s="329" t="s">
        <v>197</v>
      </c>
      <c r="BA8" s="327" t="s">
        <v>104</v>
      </c>
    </row>
    <row r="9" spans="1:56" s="10" customFormat="1">
      <c r="A9" s="334"/>
      <c r="B9" s="342"/>
      <c r="C9" s="334"/>
      <c r="D9" s="348"/>
      <c r="E9" s="350" t="s">
        <v>105</v>
      </c>
      <c r="F9" s="350" t="s">
        <v>106</v>
      </c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50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8"/>
      <c r="AN9" s="326"/>
      <c r="AO9" s="328"/>
      <c r="AP9" s="326"/>
      <c r="AQ9" s="326"/>
      <c r="AR9" s="326"/>
      <c r="AS9" s="326"/>
      <c r="AT9" s="326"/>
      <c r="AU9" s="326"/>
      <c r="AV9" s="326"/>
      <c r="AW9" s="332"/>
      <c r="AX9" s="330"/>
      <c r="AY9" s="330"/>
      <c r="AZ9" s="330"/>
      <c r="BA9" s="327"/>
    </row>
    <row r="10" spans="1:56" s="10" customFormat="1">
      <c r="A10" s="334"/>
      <c r="B10" s="342"/>
      <c r="C10" s="334"/>
      <c r="D10" s="348"/>
      <c r="E10" s="350"/>
      <c r="F10" s="350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50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8"/>
      <c r="AN10" s="326"/>
      <c r="AO10" s="328"/>
      <c r="AP10" s="326"/>
      <c r="AQ10" s="326"/>
      <c r="AR10" s="326"/>
      <c r="AS10" s="326"/>
      <c r="AT10" s="326"/>
      <c r="AU10" s="326"/>
      <c r="AV10" s="326"/>
      <c r="AW10" s="332"/>
      <c r="AX10" s="330"/>
      <c r="AY10" s="330"/>
      <c r="AZ10" s="330"/>
      <c r="BA10" s="327"/>
      <c r="BC10" s="355" t="s">
        <v>123</v>
      </c>
      <c r="BD10" s="356"/>
    </row>
    <row r="11" spans="1:56" s="10" customFormat="1" ht="21.75">
      <c r="A11" s="334"/>
      <c r="B11" s="342"/>
      <c r="C11" s="334"/>
      <c r="D11" s="348"/>
      <c r="E11" s="350"/>
      <c r="F11" s="350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50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8"/>
      <c r="AN11" s="326"/>
      <c r="AO11" s="328"/>
      <c r="AP11" s="326"/>
      <c r="AQ11" s="326"/>
      <c r="AR11" s="326"/>
      <c r="AS11" s="326"/>
      <c r="AT11" s="326"/>
      <c r="AU11" s="326"/>
      <c r="AV11" s="326"/>
      <c r="AW11" s="332"/>
      <c r="AX11" s="330"/>
      <c r="AY11" s="330"/>
      <c r="AZ11" s="330"/>
      <c r="BA11" s="327"/>
      <c r="BC11" s="357" t="s">
        <v>124</v>
      </c>
      <c r="BD11" s="358"/>
    </row>
    <row r="12" spans="1:56" s="10" customFormat="1" ht="21.4" customHeight="1">
      <c r="A12" s="334"/>
      <c r="B12" s="343"/>
      <c r="C12" s="334"/>
      <c r="D12" s="349"/>
      <c r="E12" s="350"/>
      <c r="F12" s="350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50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8"/>
      <c r="AN12" s="326"/>
      <c r="AO12" s="328"/>
      <c r="AP12" s="326"/>
      <c r="AQ12" s="326"/>
      <c r="AR12" s="326"/>
      <c r="AS12" s="326"/>
      <c r="AT12" s="326"/>
      <c r="AU12" s="326"/>
      <c r="AV12" s="326"/>
      <c r="AW12" s="332"/>
      <c r="AX12" s="331"/>
      <c r="AY12" s="331"/>
      <c r="AZ12" s="331"/>
      <c r="BA12" s="327"/>
      <c r="BC12" s="101" t="s">
        <v>125</v>
      </c>
      <c r="BD12" s="86" t="s">
        <v>126</v>
      </c>
    </row>
    <row r="13" spans="1:56">
      <c r="A13" s="11">
        <v>1</v>
      </c>
      <c r="B13" s="126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52"/>
      <c r="AY13" s="152"/>
      <c r="AZ13" s="78"/>
      <c r="BA13" s="14">
        <f t="shared" ref="BA13:BA77" si="0">SUM(E13:AZ13)</f>
        <v>0</v>
      </c>
      <c r="BC13" s="87">
        <f>BA13-ปริมาณงาน!BH10</f>
        <v>0</v>
      </c>
      <c r="BD13" s="88" t="str">
        <f>IF(BC13=0,"ถูกต้อง","ไม่ถูก")</f>
        <v>ถูกต้อง</v>
      </c>
    </row>
    <row r="14" spans="1:56">
      <c r="A14" s="15">
        <v>2</v>
      </c>
      <c r="B14" s="122"/>
      <c r="C14" s="16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53"/>
      <c r="AY14" s="153"/>
      <c r="AZ14" s="79"/>
      <c r="BA14" s="14">
        <f t="shared" si="0"/>
        <v>0</v>
      </c>
      <c r="BC14" s="87">
        <f>BA14-ปริมาณงาน!BH11</f>
        <v>0</v>
      </c>
      <c r="BD14" s="88" t="str">
        <f t="shared" ref="BD14:BD77" si="1">IF(BC14=0,"ถูกต้อง","ไม่ถูก")</f>
        <v>ถูกต้อง</v>
      </c>
    </row>
    <row r="15" spans="1:56">
      <c r="A15" s="15">
        <v>3</v>
      </c>
      <c r="B15" s="122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53"/>
      <c r="AY15" s="153"/>
      <c r="AZ15" s="79"/>
      <c r="BA15" s="14">
        <f t="shared" si="0"/>
        <v>0</v>
      </c>
      <c r="BC15" s="87">
        <f>BA15-ปริมาณงาน!BH12</f>
        <v>0</v>
      </c>
      <c r="BD15" s="88" t="str">
        <f t="shared" si="1"/>
        <v>ถูกต้อง</v>
      </c>
    </row>
    <row r="16" spans="1:56" hidden="1">
      <c r="A16" s="15">
        <v>4</v>
      </c>
      <c r="B16" s="122"/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53"/>
      <c r="AY16" s="153"/>
      <c r="AZ16" s="79"/>
      <c r="BA16" s="14">
        <f t="shared" si="0"/>
        <v>0</v>
      </c>
      <c r="BC16" s="87">
        <f>BA16-ปริมาณงาน!BH13</f>
        <v>0</v>
      </c>
      <c r="BD16" s="88" t="str">
        <f t="shared" si="1"/>
        <v>ถูกต้อง</v>
      </c>
    </row>
    <row r="17" spans="1:56" hidden="1">
      <c r="A17" s="15">
        <v>5</v>
      </c>
      <c r="B17" s="122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53"/>
      <c r="AY17" s="153"/>
      <c r="AZ17" s="79"/>
      <c r="BA17" s="14">
        <f t="shared" si="0"/>
        <v>0</v>
      </c>
      <c r="BC17" s="87">
        <f>BA17-ปริมาณงาน!BH14</f>
        <v>0</v>
      </c>
      <c r="BD17" s="88" t="str">
        <f t="shared" si="1"/>
        <v>ถูกต้อง</v>
      </c>
    </row>
    <row r="18" spans="1:56" hidden="1">
      <c r="A18" s="15">
        <v>6</v>
      </c>
      <c r="B18" s="122"/>
      <c r="C18" s="1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53"/>
      <c r="AY18" s="153"/>
      <c r="AZ18" s="79"/>
      <c r="BA18" s="14">
        <f t="shared" si="0"/>
        <v>0</v>
      </c>
      <c r="BC18" s="87">
        <f>BA18-ปริมาณงาน!BH15</f>
        <v>0</v>
      </c>
      <c r="BD18" s="88" t="str">
        <f t="shared" si="1"/>
        <v>ถูกต้อง</v>
      </c>
    </row>
    <row r="19" spans="1:56" hidden="1">
      <c r="A19" s="15">
        <v>7</v>
      </c>
      <c r="B19" s="122"/>
      <c r="C19" s="16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53"/>
      <c r="AY19" s="153"/>
      <c r="AZ19" s="79"/>
      <c r="BA19" s="14">
        <f t="shared" si="0"/>
        <v>0</v>
      </c>
      <c r="BC19" s="87">
        <f>BA19-ปริมาณงาน!BH16</f>
        <v>0</v>
      </c>
      <c r="BD19" s="88" t="str">
        <f t="shared" si="1"/>
        <v>ถูกต้อง</v>
      </c>
    </row>
    <row r="20" spans="1:56" hidden="1">
      <c r="A20" s="15">
        <v>8</v>
      </c>
      <c r="B20" s="122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53"/>
      <c r="AY20" s="153"/>
      <c r="AZ20" s="79"/>
      <c r="BA20" s="14">
        <f t="shared" si="0"/>
        <v>0</v>
      </c>
      <c r="BC20" s="87">
        <f>BA20-ปริมาณงาน!BH17</f>
        <v>0</v>
      </c>
      <c r="BD20" s="88" t="str">
        <f t="shared" si="1"/>
        <v>ถูกต้อง</v>
      </c>
    </row>
    <row r="21" spans="1:56" hidden="1">
      <c r="A21" s="15">
        <v>9</v>
      </c>
      <c r="B21" s="122"/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53"/>
      <c r="AY21" s="153"/>
      <c r="AZ21" s="79"/>
      <c r="BA21" s="14">
        <f t="shared" si="0"/>
        <v>0</v>
      </c>
      <c r="BC21" s="87">
        <f>BA21-ปริมาณงาน!BH18</f>
        <v>0</v>
      </c>
      <c r="BD21" s="88" t="str">
        <f t="shared" si="1"/>
        <v>ถูกต้อง</v>
      </c>
    </row>
    <row r="22" spans="1:56" hidden="1">
      <c r="A22" s="15">
        <v>10</v>
      </c>
      <c r="B22" s="122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53"/>
      <c r="AY22" s="153"/>
      <c r="AZ22" s="79"/>
      <c r="BA22" s="14">
        <f t="shared" si="0"/>
        <v>0</v>
      </c>
      <c r="BC22" s="87">
        <f>BA22-ปริมาณงาน!BH19</f>
        <v>0</v>
      </c>
      <c r="BD22" s="88" t="str">
        <f t="shared" si="1"/>
        <v>ถูกต้อง</v>
      </c>
    </row>
    <row r="23" spans="1:56" hidden="1">
      <c r="A23" s="15">
        <v>11</v>
      </c>
      <c r="B23" s="122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53"/>
      <c r="AY23" s="153"/>
      <c r="AZ23" s="79"/>
      <c r="BA23" s="14">
        <f t="shared" si="0"/>
        <v>0</v>
      </c>
      <c r="BC23" s="87">
        <f>BA23-ปริมาณงาน!BH20</f>
        <v>0</v>
      </c>
      <c r="BD23" s="88" t="str">
        <f t="shared" si="1"/>
        <v>ถูกต้อง</v>
      </c>
    </row>
    <row r="24" spans="1:56" hidden="1">
      <c r="A24" s="15">
        <v>12</v>
      </c>
      <c r="B24" s="122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53"/>
      <c r="AY24" s="153"/>
      <c r="AZ24" s="79"/>
      <c r="BA24" s="14">
        <f t="shared" si="0"/>
        <v>0</v>
      </c>
      <c r="BC24" s="87">
        <f>BA24-ปริมาณงาน!BH21</f>
        <v>0</v>
      </c>
      <c r="BD24" s="88" t="str">
        <f t="shared" si="1"/>
        <v>ถูกต้อง</v>
      </c>
    </row>
    <row r="25" spans="1:56" hidden="1">
      <c r="A25" s="15">
        <v>13</v>
      </c>
      <c r="B25" s="122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53"/>
      <c r="AY25" s="153"/>
      <c r="AZ25" s="79"/>
      <c r="BA25" s="14">
        <f t="shared" si="0"/>
        <v>0</v>
      </c>
      <c r="BC25" s="87">
        <f>BA25-ปริมาณงาน!BH22</f>
        <v>0</v>
      </c>
      <c r="BD25" s="88" t="str">
        <f t="shared" si="1"/>
        <v>ถูกต้อง</v>
      </c>
    </row>
    <row r="26" spans="1:56" hidden="1">
      <c r="A26" s="15">
        <v>14</v>
      </c>
      <c r="B26" s="122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53"/>
      <c r="AY26" s="153"/>
      <c r="AZ26" s="79"/>
      <c r="BA26" s="14">
        <f t="shared" si="0"/>
        <v>0</v>
      </c>
      <c r="BC26" s="87">
        <f>BA26-ปริมาณงาน!BH23</f>
        <v>0</v>
      </c>
      <c r="BD26" s="88" t="str">
        <f t="shared" si="1"/>
        <v>ถูกต้อง</v>
      </c>
    </row>
    <row r="27" spans="1:56" hidden="1">
      <c r="A27" s="15">
        <v>15</v>
      </c>
      <c r="B27" s="122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53"/>
      <c r="AY27" s="153"/>
      <c r="AZ27" s="79"/>
      <c r="BA27" s="14">
        <f t="shared" si="0"/>
        <v>0</v>
      </c>
      <c r="BC27" s="87">
        <f>BA27-ปริมาณงาน!BH24</f>
        <v>0</v>
      </c>
      <c r="BD27" s="88" t="str">
        <f t="shared" si="1"/>
        <v>ถูกต้อง</v>
      </c>
    </row>
    <row r="28" spans="1:56" hidden="1">
      <c r="A28" s="15">
        <v>16</v>
      </c>
      <c r="B28" s="122"/>
      <c r="C28" s="16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53"/>
      <c r="AY28" s="153"/>
      <c r="AZ28" s="79"/>
      <c r="BA28" s="14">
        <f t="shared" si="0"/>
        <v>0</v>
      </c>
      <c r="BC28" s="87">
        <f>BA28-ปริมาณงาน!BH25</f>
        <v>0</v>
      </c>
      <c r="BD28" s="88" t="str">
        <f t="shared" si="1"/>
        <v>ถูกต้อง</v>
      </c>
    </row>
    <row r="29" spans="1:56" hidden="1">
      <c r="A29" s="15">
        <v>17</v>
      </c>
      <c r="B29" s="122"/>
      <c r="C29" s="16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53"/>
      <c r="AY29" s="153"/>
      <c r="AZ29" s="79"/>
      <c r="BA29" s="14">
        <f t="shared" si="0"/>
        <v>0</v>
      </c>
      <c r="BC29" s="87">
        <f>BA29-ปริมาณงาน!BH26</f>
        <v>0</v>
      </c>
      <c r="BD29" s="88" t="str">
        <f t="shared" si="1"/>
        <v>ถูกต้อง</v>
      </c>
    </row>
    <row r="30" spans="1:56" hidden="1">
      <c r="A30" s="15">
        <v>18</v>
      </c>
      <c r="B30" s="122"/>
      <c r="C30" s="16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53"/>
      <c r="AY30" s="153"/>
      <c r="AZ30" s="79"/>
      <c r="BA30" s="14">
        <f t="shared" si="0"/>
        <v>0</v>
      </c>
      <c r="BC30" s="87">
        <f>BA30-ปริมาณงาน!BH27</f>
        <v>0</v>
      </c>
      <c r="BD30" s="88" t="str">
        <f t="shared" si="1"/>
        <v>ถูกต้อง</v>
      </c>
    </row>
    <row r="31" spans="1:56" hidden="1">
      <c r="A31" s="15">
        <v>19</v>
      </c>
      <c r="B31" s="122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53"/>
      <c r="AY31" s="153"/>
      <c r="AZ31" s="79"/>
      <c r="BA31" s="14">
        <f t="shared" si="0"/>
        <v>0</v>
      </c>
      <c r="BC31" s="87">
        <f>BA31-ปริมาณงาน!BH28</f>
        <v>0</v>
      </c>
      <c r="BD31" s="88" t="str">
        <f t="shared" si="1"/>
        <v>ถูกต้อง</v>
      </c>
    </row>
    <row r="32" spans="1:56" hidden="1">
      <c r="A32" s="15">
        <v>20</v>
      </c>
      <c r="B32" s="122"/>
      <c r="C32" s="16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53"/>
      <c r="AY32" s="153"/>
      <c r="AZ32" s="79"/>
      <c r="BA32" s="14">
        <f t="shared" si="0"/>
        <v>0</v>
      </c>
      <c r="BC32" s="87">
        <f>BA32-ปริมาณงาน!BH29</f>
        <v>0</v>
      </c>
      <c r="BD32" s="88" t="str">
        <f t="shared" si="1"/>
        <v>ถูกต้อง</v>
      </c>
    </row>
    <row r="33" spans="1:56" hidden="1">
      <c r="A33" s="15">
        <v>21</v>
      </c>
      <c r="B33" s="122"/>
      <c r="C33" s="16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53"/>
      <c r="AY33" s="153"/>
      <c r="AZ33" s="79"/>
      <c r="BA33" s="14">
        <f t="shared" si="0"/>
        <v>0</v>
      </c>
      <c r="BC33" s="87">
        <f>BA33-ปริมาณงาน!BH30</f>
        <v>0</v>
      </c>
      <c r="BD33" s="88" t="str">
        <f t="shared" si="1"/>
        <v>ถูกต้อง</v>
      </c>
    </row>
    <row r="34" spans="1:56" hidden="1">
      <c r="A34" s="15">
        <v>22</v>
      </c>
      <c r="B34" s="122"/>
      <c r="C34" s="16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53"/>
      <c r="AY34" s="153"/>
      <c r="AZ34" s="79"/>
      <c r="BA34" s="14">
        <f t="shared" si="0"/>
        <v>0</v>
      </c>
      <c r="BC34" s="87">
        <f>BA34-ปริมาณงาน!BH31</f>
        <v>0</v>
      </c>
      <c r="BD34" s="88" t="str">
        <f t="shared" si="1"/>
        <v>ถูกต้อง</v>
      </c>
    </row>
    <row r="35" spans="1:56" hidden="1">
      <c r="A35" s="15">
        <v>23</v>
      </c>
      <c r="B35" s="122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53"/>
      <c r="AY35" s="153"/>
      <c r="AZ35" s="79"/>
      <c r="BA35" s="14">
        <f t="shared" si="0"/>
        <v>0</v>
      </c>
      <c r="BC35" s="87">
        <f>BA35-ปริมาณงาน!BH32</f>
        <v>0</v>
      </c>
      <c r="BD35" s="88" t="str">
        <f t="shared" si="1"/>
        <v>ถูกต้อง</v>
      </c>
    </row>
    <row r="36" spans="1:56" hidden="1">
      <c r="A36" s="15">
        <v>24</v>
      </c>
      <c r="B36" s="122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53"/>
      <c r="AY36" s="153"/>
      <c r="AZ36" s="79"/>
      <c r="BA36" s="14">
        <f t="shared" si="0"/>
        <v>0</v>
      </c>
      <c r="BC36" s="87">
        <f>BA36-ปริมาณงาน!BH33</f>
        <v>0</v>
      </c>
      <c r="BD36" s="88" t="str">
        <f t="shared" si="1"/>
        <v>ถูกต้อง</v>
      </c>
    </row>
    <row r="37" spans="1:56" hidden="1">
      <c r="A37" s="15">
        <v>25</v>
      </c>
      <c r="B37" s="122"/>
      <c r="C37" s="16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53"/>
      <c r="AY37" s="153"/>
      <c r="AZ37" s="79"/>
      <c r="BA37" s="14">
        <f t="shared" si="0"/>
        <v>0</v>
      </c>
      <c r="BC37" s="87">
        <f>BA37-ปริมาณงาน!BH34</f>
        <v>0</v>
      </c>
      <c r="BD37" s="88" t="str">
        <f t="shared" si="1"/>
        <v>ถูกต้อง</v>
      </c>
    </row>
    <row r="38" spans="1:56" hidden="1">
      <c r="A38" s="15">
        <v>26</v>
      </c>
      <c r="B38" s="122"/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53"/>
      <c r="AY38" s="153"/>
      <c r="AZ38" s="79"/>
      <c r="BA38" s="14">
        <f t="shared" si="0"/>
        <v>0</v>
      </c>
      <c r="BC38" s="87">
        <f>BA38-ปริมาณงาน!BH35</f>
        <v>0</v>
      </c>
      <c r="BD38" s="88" t="str">
        <f t="shared" si="1"/>
        <v>ถูกต้อง</v>
      </c>
    </row>
    <row r="39" spans="1:56" hidden="1">
      <c r="A39" s="15">
        <v>27</v>
      </c>
      <c r="B39" s="122"/>
      <c r="C39" s="16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53"/>
      <c r="AY39" s="153"/>
      <c r="AZ39" s="79"/>
      <c r="BA39" s="14">
        <f t="shared" si="0"/>
        <v>0</v>
      </c>
      <c r="BC39" s="87">
        <f>BA39-ปริมาณงาน!BH36</f>
        <v>0</v>
      </c>
      <c r="BD39" s="88" t="str">
        <f t="shared" si="1"/>
        <v>ถูกต้อง</v>
      </c>
    </row>
    <row r="40" spans="1:56" hidden="1">
      <c r="A40" s="15">
        <v>28</v>
      </c>
      <c r="B40" s="122"/>
      <c r="C40" s="16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53"/>
      <c r="AY40" s="153"/>
      <c r="AZ40" s="79"/>
      <c r="BA40" s="14">
        <f t="shared" si="0"/>
        <v>0</v>
      </c>
      <c r="BC40" s="87">
        <f>BA40-ปริมาณงาน!BH37</f>
        <v>0</v>
      </c>
      <c r="BD40" s="88" t="str">
        <f t="shared" si="1"/>
        <v>ถูกต้อง</v>
      </c>
    </row>
    <row r="41" spans="1:56" hidden="1">
      <c r="A41" s="15">
        <v>29</v>
      </c>
      <c r="B41" s="122"/>
      <c r="C41" s="16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53"/>
      <c r="AY41" s="153"/>
      <c r="AZ41" s="79"/>
      <c r="BA41" s="14">
        <f t="shared" si="0"/>
        <v>0</v>
      </c>
      <c r="BC41" s="87">
        <f>BA41-ปริมาณงาน!BH38</f>
        <v>0</v>
      </c>
      <c r="BD41" s="88" t="str">
        <f t="shared" si="1"/>
        <v>ถูกต้อง</v>
      </c>
    </row>
    <row r="42" spans="1:56" hidden="1">
      <c r="A42" s="15">
        <v>30</v>
      </c>
      <c r="B42" s="122"/>
      <c r="C42" s="16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53"/>
      <c r="AY42" s="153"/>
      <c r="AZ42" s="79"/>
      <c r="BA42" s="14">
        <f t="shared" si="0"/>
        <v>0</v>
      </c>
      <c r="BC42" s="87">
        <f>BA42-ปริมาณงาน!BH39</f>
        <v>0</v>
      </c>
      <c r="BD42" s="88" t="str">
        <f t="shared" si="1"/>
        <v>ถูกต้อง</v>
      </c>
    </row>
    <row r="43" spans="1:56" hidden="1">
      <c r="A43" s="15">
        <v>31</v>
      </c>
      <c r="B43" s="122"/>
      <c r="C43" s="16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53"/>
      <c r="AY43" s="153"/>
      <c r="AZ43" s="79"/>
      <c r="BA43" s="14">
        <f t="shared" si="0"/>
        <v>0</v>
      </c>
      <c r="BC43" s="87">
        <f>BA43-ปริมาณงาน!BH40</f>
        <v>0</v>
      </c>
      <c r="BD43" s="88" t="str">
        <f t="shared" si="1"/>
        <v>ถูกต้อง</v>
      </c>
    </row>
    <row r="44" spans="1:56" hidden="1">
      <c r="A44" s="15">
        <v>32</v>
      </c>
      <c r="B44" s="122"/>
      <c r="C44" s="16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53"/>
      <c r="AY44" s="153"/>
      <c r="AZ44" s="79"/>
      <c r="BA44" s="14">
        <f t="shared" si="0"/>
        <v>0</v>
      </c>
      <c r="BC44" s="87">
        <f>BA44-ปริมาณงาน!BH41</f>
        <v>0</v>
      </c>
      <c r="BD44" s="88" t="str">
        <f t="shared" si="1"/>
        <v>ถูกต้อง</v>
      </c>
    </row>
    <row r="45" spans="1:56" hidden="1">
      <c r="A45" s="15">
        <v>33</v>
      </c>
      <c r="B45" s="122"/>
      <c r="C45" s="16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53"/>
      <c r="AY45" s="153"/>
      <c r="AZ45" s="79"/>
      <c r="BA45" s="14">
        <f t="shared" si="0"/>
        <v>0</v>
      </c>
      <c r="BC45" s="87">
        <f>BA45-ปริมาณงาน!BH42</f>
        <v>0</v>
      </c>
      <c r="BD45" s="88" t="str">
        <f t="shared" si="1"/>
        <v>ถูกต้อง</v>
      </c>
    </row>
    <row r="46" spans="1:56" hidden="1">
      <c r="A46" s="15">
        <v>34</v>
      </c>
      <c r="B46" s="122"/>
      <c r="C46" s="16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53"/>
      <c r="AY46" s="153"/>
      <c r="AZ46" s="79"/>
      <c r="BA46" s="14">
        <f t="shared" si="0"/>
        <v>0</v>
      </c>
      <c r="BC46" s="87">
        <f>BA46-ปริมาณงาน!BH43</f>
        <v>0</v>
      </c>
      <c r="BD46" s="88" t="str">
        <f t="shared" si="1"/>
        <v>ถูกต้อง</v>
      </c>
    </row>
    <row r="47" spans="1:56" hidden="1">
      <c r="A47" s="15">
        <v>35</v>
      </c>
      <c r="B47" s="122"/>
      <c r="C47" s="16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53"/>
      <c r="AY47" s="153"/>
      <c r="AZ47" s="79"/>
      <c r="BA47" s="14">
        <f t="shared" si="0"/>
        <v>0</v>
      </c>
      <c r="BC47" s="87">
        <f>BA47-ปริมาณงาน!BH44</f>
        <v>0</v>
      </c>
      <c r="BD47" s="88" t="str">
        <f t="shared" si="1"/>
        <v>ถูกต้อง</v>
      </c>
    </row>
    <row r="48" spans="1:56" hidden="1">
      <c r="A48" s="15">
        <v>36</v>
      </c>
      <c r="B48" s="122"/>
      <c r="C48" s="16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53"/>
      <c r="AY48" s="153"/>
      <c r="AZ48" s="79"/>
      <c r="BA48" s="14">
        <f t="shared" si="0"/>
        <v>0</v>
      </c>
      <c r="BC48" s="87">
        <f>BA48-ปริมาณงาน!BH45</f>
        <v>0</v>
      </c>
      <c r="BD48" s="88" t="str">
        <f t="shared" si="1"/>
        <v>ถูกต้อง</v>
      </c>
    </row>
    <row r="49" spans="1:56" hidden="1">
      <c r="A49" s="15">
        <v>37</v>
      </c>
      <c r="B49" s="122"/>
      <c r="C49" s="16"/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53"/>
      <c r="AY49" s="153"/>
      <c r="AZ49" s="79"/>
      <c r="BA49" s="14">
        <f t="shared" si="0"/>
        <v>0</v>
      </c>
      <c r="BC49" s="87">
        <f>BA49-ปริมาณงาน!BH46</f>
        <v>0</v>
      </c>
      <c r="BD49" s="88" t="str">
        <f t="shared" si="1"/>
        <v>ถูกต้อง</v>
      </c>
    </row>
    <row r="50" spans="1:56" hidden="1">
      <c r="A50" s="15">
        <v>38</v>
      </c>
      <c r="B50" s="122"/>
      <c r="C50" s="16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53"/>
      <c r="AY50" s="153"/>
      <c r="AZ50" s="79"/>
      <c r="BA50" s="14">
        <f t="shared" si="0"/>
        <v>0</v>
      </c>
      <c r="BC50" s="87">
        <f>BA50-ปริมาณงาน!BH47</f>
        <v>0</v>
      </c>
      <c r="BD50" s="88" t="str">
        <f t="shared" si="1"/>
        <v>ถูกต้อง</v>
      </c>
    </row>
    <row r="51" spans="1:56" hidden="1">
      <c r="A51" s="15">
        <v>39</v>
      </c>
      <c r="B51" s="122"/>
      <c r="C51" s="16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53"/>
      <c r="AY51" s="153"/>
      <c r="AZ51" s="79"/>
      <c r="BA51" s="14">
        <f t="shared" si="0"/>
        <v>0</v>
      </c>
      <c r="BC51" s="87">
        <f>BA51-ปริมาณงาน!BH48</f>
        <v>0</v>
      </c>
      <c r="BD51" s="88" t="str">
        <f t="shared" si="1"/>
        <v>ถูกต้อง</v>
      </c>
    </row>
    <row r="52" spans="1:56" hidden="1">
      <c r="A52" s="15">
        <v>40</v>
      </c>
      <c r="B52" s="122"/>
      <c r="C52" s="16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53"/>
      <c r="AY52" s="153"/>
      <c r="AZ52" s="79"/>
      <c r="BA52" s="14">
        <f t="shared" si="0"/>
        <v>0</v>
      </c>
      <c r="BC52" s="87">
        <f>BA52-ปริมาณงาน!BH49</f>
        <v>0</v>
      </c>
      <c r="BD52" s="88" t="str">
        <f t="shared" si="1"/>
        <v>ถูกต้อง</v>
      </c>
    </row>
    <row r="53" spans="1:56" hidden="1">
      <c r="A53" s="15">
        <v>41</v>
      </c>
      <c r="B53" s="122"/>
      <c r="C53" s="16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53"/>
      <c r="AY53" s="153"/>
      <c r="AZ53" s="79"/>
      <c r="BA53" s="14">
        <f t="shared" si="0"/>
        <v>0</v>
      </c>
      <c r="BC53" s="87">
        <f>BA53-ปริมาณงาน!BH50</f>
        <v>0</v>
      </c>
      <c r="BD53" s="88" t="str">
        <f t="shared" si="1"/>
        <v>ถูกต้อง</v>
      </c>
    </row>
    <row r="54" spans="1:56" hidden="1">
      <c r="A54" s="15">
        <v>42</v>
      </c>
      <c r="B54" s="122"/>
      <c r="C54" s="16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53"/>
      <c r="AY54" s="153"/>
      <c r="AZ54" s="79"/>
      <c r="BA54" s="14">
        <f t="shared" si="0"/>
        <v>0</v>
      </c>
      <c r="BC54" s="87">
        <f>BA54-ปริมาณงาน!BH51</f>
        <v>0</v>
      </c>
      <c r="BD54" s="88" t="str">
        <f t="shared" si="1"/>
        <v>ถูกต้อง</v>
      </c>
    </row>
    <row r="55" spans="1:56" hidden="1">
      <c r="A55" s="15">
        <v>43</v>
      </c>
      <c r="B55" s="122"/>
      <c r="C55" s="16"/>
      <c r="D55" s="16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53"/>
      <c r="AY55" s="153"/>
      <c r="AZ55" s="79"/>
      <c r="BA55" s="14">
        <f t="shared" si="0"/>
        <v>0</v>
      </c>
      <c r="BC55" s="87">
        <f>BA55-ปริมาณงาน!BH52</f>
        <v>0</v>
      </c>
      <c r="BD55" s="88" t="str">
        <f t="shared" si="1"/>
        <v>ถูกต้อง</v>
      </c>
    </row>
    <row r="56" spans="1:56" hidden="1">
      <c r="A56" s="15">
        <v>44</v>
      </c>
      <c r="B56" s="122"/>
      <c r="C56" s="16"/>
      <c r="D56" s="1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53"/>
      <c r="AY56" s="153"/>
      <c r="AZ56" s="79"/>
      <c r="BA56" s="14">
        <f t="shared" si="0"/>
        <v>0</v>
      </c>
      <c r="BC56" s="87">
        <f>BA56-ปริมาณงาน!BH53</f>
        <v>0</v>
      </c>
      <c r="BD56" s="88" t="str">
        <f t="shared" si="1"/>
        <v>ถูกต้อง</v>
      </c>
    </row>
    <row r="57" spans="1:56" hidden="1">
      <c r="A57" s="15">
        <v>45</v>
      </c>
      <c r="B57" s="122"/>
      <c r="C57" s="16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53"/>
      <c r="AY57" s="153"/>
      <c r="AZ57" s="79"/>
      <c r="BA57" s="14">
        <f t="shared" si="0"/>
        <v>0</v>
      </c>
      <c r="BC57" s="87">
        <f>BA57-ปริมาณงาน!BH54</f>
        <v>0</v>
      </c>
      <c r="BD57" s="88" t="str">
        <f t="shared" si="1"/>
        <v>ถูกต้อง</v>
      </c>
    </row>
    <row r="58" spans="1:56" hidden="1">
      <c r="A58" s="15">
        <v>46</v>
      </c>
      <c r="B58" s="122"/>
      <c r="C58" s="16"/>
      <c r="D58" s="1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53"/>
      <c r="AY58" s="153"/>
      <c r="AZ58" s="79"/>
      <c r="BA58" s="14">
        <f t="shared" si="0"/>
        <v>0</v>
      </c>
      <c r="BC58" s="87">
        <f>BA58-ปริมาณงาน!BH55</f>
        <v>0</v>
      </c>
      <c r="BD58" s="88" t="str">
        <f t="shared" si="1"/>
        <v>ถูกต้อง</v>
      </c>
    </row>
    <row r="59" spans="1:56" hidden="1">
      <c r="A59" s="15">
        <v>47</v>
      </c>
      <c r="B59" s="122"/>
      <c r="C59" s="16"/>
      <c r="D59" s="16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53"/>
      <c r="AY59" s="153"/>
      <c r="AZ59" s="79"/>
      <c r="BA59" s="14">
        <f t="shared" si="0"/>
        <v>0</v>
      </c>
      <c r="BC59" s="87">
        <f>BA59-ปริมาณงาน!BH56</f>
        <v>0</v>
      </c>
      <c r="BD59" s="88" t="str">
        <f t="shared" si="1"/>
        <v>ถูกต้อง</v>
      </c>
    </row>
    <row r="60" spans="1:56" hidden="1">
      <c r="A60" s="15">
        <v>48</v>
      </c>
      <c r="B60" s="122"/>
      <c r="C60" s="16"/>
      <c r="D60" s="16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53"/>
      <c r="AY60" s="153"/>
      <c r="AZ60" s="79"/>
      <c r="BA60" s="14">
        <f t="shared" si="0"/>
        <v>0</v>
      </c>
      <c r="BC60" s="87">
        <f>BA60-ปริมาณงาน!BH57</f>
        <v>0</v>
      </c>
      <c r="BD60" s="88" t="str">
        <f t="shared" si="1"/>
        <v>ถูกต้อง</v>
      </c>
    </row>
    <row r="61" spans="1:56" hidden="1">
      <c r="A61" s="15">
        <v>49</v>
      </c>
      <c r="B61" s="122"/>
      <c r="C61" s="16"/>
      <c r="D61" s="16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53"/>
      <c r="AY61" s="153"/>
      <c r="AZ61" s="79"/>
      <c r="BA61" s="14">
        <f t="shared" si="0"/>
        <v>0</v>
      </c>
      <c r="BC61" s="87">
        <f>BA61-ปริมาณงาน!BH58</f>
        <v>0</v>
      </c>
      <c r="BD61" s="88" t="str">
        <f t="shared" si="1"/>
        <v>ถูกต้อง</v>
      </c>
    </row>
    <row r="62" spans="1:56" hidden="1">
      <c r="A62" s="15">
        <v>50</v>
      </c>
      <c r="B62" s="122"/>
      <c r="C62" s="16"/>
      <c r="D62" s="16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53"/>
      <c r="AY62" s="153"/>
      <c r="AZ62" s="79"/>
      <c r="BA62" s="14">
        <f t="shared" si="0"/>
        <v>0</v>
      </c>
      <c r="BC62" s="87">
        <f>BA62-ปริมาณงาน!BH59</f>
        <v>0</v>
      </c>
      <c r="BD62" s="88" t="str">
        <f t="shared" si="1"/>
        <v>ถูกต้อง</v>
      </c>
    </row>
    <row r="63" spans="1:56" hidden="1">
      <c r="A63" s="15">
        <v>51</v>
      </c>
      <c r="B63" s="122"/>
      <c r="C63" s="16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53"/>
      <c r="AY63" s="153"/>
      <c r="AZ63" s="79"/>
      <c r="BA63" s="14">
        <f t="shared" si="0"/>
        <v>0</v>
      </c>
      <c r="BC63" s="87">
        <f>BA63-ปริมาณงาน!BH60</f>
        <v>0</v>
      </c>
      <c r="BD63" s="88" t="str">
        <f t="shared" si="1"/>
        <v>ถูกต้อง</v>
      </c>
    </row>
    <row r="64" spans="1:56" hidden="1">
      <c r="A64" s="15">
        <v>52</v>
      </c>
      <c r="B64" s="122"/>
      <c r="C64" s="16"/>
      <c r="D64" s="16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53"/>
      <c r="AY64" s="153"/>
      <c r="AZ64" s="79"/>
      <c r="BA64" s="14">
        <f t="shared" si="0"/>
        <v>0</v>
      </c>
      <c r="BC64" s="87">
        <f>BA64-ปริมาณงาน!BH61</f>
        <v>0</v>
      </c>
      <c r="BD64" s="88" t="str">
        <f t="shared" si="1"/>
        <v>ถูกต้อง</v>
      </c>
    </row>
    <row r="65" spans="1:56" hidden="1">
      <c r="A65" s="15">
        <v>53</v>
      </c>
      <c r="B65" s="122"/>
      <c r="C65" s="16"/>
      <c r="D65" s="16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53"/>
      <c r="AY65" s="153"/>
      <c r="AZ65" s="79"/>
      <c r="BA65" s="14">
        <f t="shared" si="0"/>
        <v>0</v>
      </c>
      <c r="BC65" s="87">
        <f>BA65-ปริมาณงาน!BH62</f>
        <v>0</v>
      </c>
      <c r="BD65" s="88" t="str">
        <f t="shared" si="1"/>
        <v>ถูกต้อง</v>
      </c>
    </row>
    <row r="66" spans="1:56" hidden="1">
      <c r="A66" s="15">
        <v>54</v>
      </c>
      <c r="B66" s="122"/>
      <c r="C66" s="16"/>
      <c r="D66" s="1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53"/>
      <c r="AY66" s="153"/>
      <c r="AZ66" s="79"/>
      <c r="BA66" s="14">
        <f t="shared" si="0"/>
        <v>0</v>
      </c>
      <c r="BC66" s="87">
        <f>BA66-ปริมาณงาน!BH63</f>
        <v>0</v>
      </c>
      <c r="BD66" s="88" t="str">
        <f t="shared" si="1"/>
        <v>ถูกต้อง</v>
      </c>
    </row>
    <row r="67" spans="1:56" hidden="1">
      <c r="A67" s="15">
        <v>55</v>
      </c>
      <c r="B67" s="122"/>
      <c r="C67" s="16"/>
      <c r="D67" s="16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53"/>
      <c r="AY67" s="153"/>
      <c r="AZ67" s="79"/>
      <c r="BA67" s="14">
        <f t="shared" si="0"/>
        <v>0</v>
      </c>
      <c r="BC67" s="87">
        <f>BA67-ปริมาณงาน!BH64</f>
        <v>0</v>
      </c>
      <c r="BD67" s="88" t="str">
        <f t="shared" si="1"/>
        <v>ถูกต้อง</v>
      </c>
    </row>
    <row r="68" spans="1:56" hidden="1">
      <c r="A68" s="15">
        <v>56</v>
      </c>
      <c r="B68" s="122"/>
      <c r="C68" s="16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53"/>
      <c r="AY68" s="153"/>
      <c r="AZ68" s="79"/>
      <c r="BA68" s="14">
        <f t="shared" si="0"/>
        <v>0</v>
      </c>
      <c r="BC68" s="87">
        <f>BA68-ปริมาณงาน!BH65</f>
        <v>0</v>
      </c>
      <c r="BD68" s="88" t="str">
        <f t="shared" si="1"/>
        <v>ถูกต้อง</v>
      </c>
    </row>
    <row r="69" spans="1:56" hidden="1">
      <c r="A69" s="15">
        <v>57</v>
      </c>
      <c r="B69" s="122"/>
      <c r="C69" s="16"/>
      <c r="D69" s="16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53"/>
      <c r="AY69" s="153"/>
      <c r="AZ69" s="79"/>
      <c r="BA69" s="14">
        <f t="shared" si="0"/>
        <v>0</v>
      </c>
      <c r="BC69" s="87">
        <f>BA69-ปริมาณงาน!BH66</f>
        <v>0</v>
      </c>
      <c r="BD69" s="88" t="str">
        <f t="shared" si="1"/>
        <v>ถูกต้อง</v>
      </c>
    </row>
    <row r="70" spans="1:56" hidden="1">
      <c r="A70" s="15">
        <v>58</v>
      </c>
      <c r="B70" s="122"/>
      <c r="C70" s="16"/>
      <c r="D70" s="16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53"/>
      <c r="AY70" s="153"/>
      <c r="AZ70" s="79"/>
      <c r="BA70" s="14">
        <f t="shared" si="0"/>
        <v>0</v>
      </c>
      <c r="BC70" s="87">
        <f>BA70-ปริมาณงาน!BH67</f>
        <v>0</v>
      </c>
      <c r="BD70" s="88" t="str">
        <f t="shared" si="1"/>
        <v>ถูกต้อง</v>
      </c>
    </row>
    <row r="71" spans="1:56" hidden="1">
      <c r="A71" s="15">
        <v>59</v>
      </c>
      <c r="B71" s="122"/>
      <c r="C71" s="16"/>
      <c r="D71" s="16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53"/>
      <c r="AY71" s="153"/>
      <c r="AZ71" s="79"/>
      <c r="BA71" s="14">
        <f t="shared" si="0"/>
        <v>0</v>
      </c>
      <c r="BC71" s="87">
        <f>BA71-ปริมาณงาน!BH68</f>
        <v>0</v>
      </c>
      <c r="BD71" s="88" t="str">
        <f t="shared" si="1"/>
        <v>ถูกต้อง</v>
      </c>
    </row>
    <row r="72" spans="1:56" hidden="1">
      <c r="A72" s="15">
        <v>60</v>
      </c>
      <c r="B72" s="122"/>
      <c r="C72" s="16"/>
      <c r="D72" s="16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53"/>
      <c r="AY72" s="153"/>
      <c r="AZ72" s="79"/>
      <c r="BA72" s="14">
        <f t="shared" si="0"/>
        <v>0</v>
      </c>
      <c r="BC72" s="87">
        <f>BA72-ปริมาณงาน!BH69</f>
        <v>0</v>
      </c>
      <c r="BD72" s="88" t="str">
        <f t="shared" si="1"/>
        <v>ถูกต้อง</v>
      </c>
    </row>
    <row r="73" spans="1:56" hidden="1">
      <c r="A73" s="15">
        <v>61</v>
      </c>
      <c r="B73" s="122"/>
      <c r="C73" s="16"/>
      <c r="D73" s="16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53"/>
      <c r="AY73" s="153"/>
      <c r="AZ73" s="79"/>
      <c r="BA73" s="14">
        <f t="shared" si="0"/>
        <v>0</v>
      </c>
      <c r="BC73" s="87">
        <f>BA73-ปริมาณงาน!BH70</f>
        <v>0</v>
      </c>
      <c r="BD73" s="88" t="str">
        <f t="shared" si="1"/>
        <v>ถูกต้อง</v>
      </c>
    </row>
    <row r="74" spans="1:56" hidden="1">
      <c r="A74" s="15">
        <v>62</v>
      </c>
      <c r="B74" s="122"/>
      <c r="C74" s="16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53"/>
      <c r="AY74" s="153"/>
      <c r="AZ74" s="79"/>
      <c r="BA74" s="14">
        <f t="shared" si="0"/>
        <v>0</v>
      </c>
      <c r="BC74" s="87">
        <f>BA74-ปริมาณงาน!BH71</f>
        <v>0</v>
      </c>
      <c r="BD74" s="88" t="str">
        <f t="shared" si="1"/>
        <v>ถูกต้อง</v>
      </c>
    </row>
    <row r="75" spans="1:56" hidden="1">
      <c r="A75" s="15">
        <v>63</v>
      </c>
      <c r="B75" s="122"/>
      <c r="C75" s="16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53"/>
      <c r="AY75" s="153"/>
      <c r="AZ75" s="79"/>
      <c r="BA75" s="14">
        <f t="shared" si="0"/>
        <v>0</v>
      </c>
      <c r="BC75" s="87">
        <f>BA75-ปริมาณงาน!BH72</f>
        <v>0</v>
      </c>
      <c r="BD75" s="88" t="str">
        <f t="shared" si="1"/>
        <v>ถูกต้อง</v>
      </c>
    </row>
    <row r="76" spans="1:56" hidden="1">
      <c r="A76" s="15">
        <v>64</v>
      </c>
      <c r="B76" s="122"/>
      <c r="C76" s="16"/>
      <c r="D76" s="16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53"/>
      <c r="AY76" s="153"/>
      <c r="AZ76" s="79"/>
      <c r="BA76" s="14">
        <f t="shared" si="0"/>
        <v>0</v>
      </c>
      <c r="BC76" s="87">
        <f>BA76-ปริมาณงาน!BH73</f>
        <v>0</v>
      </c>
      <c r="BD76" s="88" t="str">
        <f t="shared" si="1"/>
        <v>ถูกต้อง</v>
      </c>
    </row>
    <row r="77" spans="1:56" hidden="1">
      <c r="A77" s="15">
        <v>65</v>
      </c>
      <c r="B77" s="122"/>
      <c r="C77" s="16"/>
      <c r="D77" s="16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53"/>
      <c r="AY77" s="153"/>
      <c r="AZ77" s="79"/>
      <c r="BA77" s="14">
        <f t="shared" si="0"/>
        <v>0</v>
      </c>
      <c r="BC77" s="87">
        <f>BA77-ปริมาณงาน!BH74</f>
        <v>0</v>
      </c>
      <c r="BD77" s="88" t="str">
        <f t="shared" si="1"/>
        <v>ถูกต้อง</v>
      </c>
    </row>
    <row r="78" spans="1:56" hidden="1">
      <c r="A78" s="15">
        <v>66</v>
      </c>
      <c r="B78" s="122"/>
      <c r="C78" s="16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53"/>
      <c r="AY78" s="153"/>
      <c r="AZ78" s="79"/>
      <c r="BA78" s="14">
        <f t="shared" ref="BA78:BA133" si="2">SUM(E78:AZ78)</f>
        <v>0</v>
      </c>
      <c r="BC78" s="87">
        <f>BA78-ปริมาณงาน!BH75</f>
        <v>0</v>
      </c>
      <c r="BD78" s="88" t="str">
        <f t="shared" ref="BD78:BD134" si="3">IF(BC78=0,"ถูกต้อง","ไม่ถูก")</f>
        <v>ถูกต้อง</v>
      </c>
    </row>
    <row r="79" spans="1:56" hidden="1">
      <c r="A79" s="15">
        <v>67</v>
      </c>
      <c r="B79" s="122"/>
      <c r="C79" s="16"/>
      <c r="D79" s="16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53"/>
      <c r="AY79" s="153"/>
      <c r="AZ79" s="79"/>
      <c r="BA79" s="14">
        <f t="shared" si="2"/>
        <v>0</v>
      </c>
      <c r="BC79" s="87">
        <f>BA79-ปริมาณงาน!BH76</f>
        <v>0</v>
      </c>
      <c r="BD79" s="88" t="str">
        <f t="shared" si="3"/>
        <v>ถูกต้อง</v>
      </c>
    </row>
    <row r="80" spans="1:56" hidden="1">
      <c r="A80" s="15">
        <v>68</v>
      </c>
      <c r="B80" s="122"/>
      <c r="C80" s="16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53"/>
      <c r="AY80" s="153"/>
      <c r="AZ80" s="79"/>
      <c r="BA80" s="14">
        <f t="shared" si="2"/>
        <v>0</v>
      </c>
      <c r="BC80" s="87">
        <f>BA80-ปริมาณงาน!BH77</f>
        <v>0</v>
      </c>
      <c r="BD80" s="88" t="str">
        <f t="shared" si="3"/>
        <v>ถูกต้อง</v>
      </c>
    </row>
    <row r="81" spans="1:56" hidden="1">
      <c r="A81" s="15">
        <v>69</v>
      </c>
      <c r="B81" s="122"/>
      <c r="C81" s="16"/>
      <c r="D81" s="16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53"/>
      <c r="AY81" s="153"/>
      <c r="AZ81" s="79"/>
      <c r="BA81" s="14">
        <f t="shared" si="2"/>
        <v>0</v>
      </c>
      <c r="BC81" s="87">
        <f>BA81-ปริมาณงาน!BH78</f>
        <v>0</v>
      </c>
      <c r="BD81" s="88" t="str">
        <f t="shared" si="3"/>
        <v>ถูกต้อง</v>
      </c>
    </row>
    <row r="82" spans="1:56" hidden="1">
      <c r="A82" s="15">
        <v>70</v>
      </c>
      <c r="B82" s="122"/>
      <c r="C82" s="16"/>
      <c r="D82" s="16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53"/>
      <c r="AY82" s="153"/>
      <c r="AZ82" s="79"/>
      <c r="BA82" s="14">
        <f t="shared" si="2"/>
        <v>0</v>
      </c>
      <c r="BC82" s="87">
        <f>BA82-ปริมาณงาน!BH79</f>
        <v>0</v>
      </c>
      <c r="BD82" s="88" t="str">
        <f t="shared" si="3"/>
        <v>ถูกต้อง</v>
      </c>
    </row>
    <row r="83" spans="1:56" hidden="1">
      <c r="A83" s="15">
        <v>71</v>
      </c>
      <c r="B83" s="122"/>
      <c r="C83" s="16"/>
      <c r="D83" s="16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53"/>
      <c r="AY83" s="153"/>
      <c r="AZ83" s="79"/>
      <c r="BA83" s="14">
        <f t="shared" si="2"/>
        <v>0</v>
      </c>
      <c r="BC83" s="87">
        <f>BA83-ปริมาณงาน!BH80</f>
        <v>0</v>
      </c>
      <c r="BD83" s="88" t="str">
        <f t="shared" si="3"/>
        <v>ถูกต้อง</v>
      </c>
    </row>
    <row r="84" spans="1:56" hidden="1">
      <c r="A84" s="15">
        <v>72</v>
      </c>
      <c r="B84" s="122"/>
      <c r="C84" s="16"/>
      <c r="D84" s="16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53"/>
      <c r="AY84" s="153"/>
      <c r="AZ84" s="79"/>
      <c r="BA84" s="14">
        <f t="shared" si="2"/>
        <v>0</v>
      </c>
      <c r="BC84" s="87">
        <f>BA84-ปริมาณงาน!BH81</f>
        <v>0</v>
      </c>
      <c r="BD84" s="88" t="str">
        <f t="shared" si="3"/>
        <v>ถูกต้อง</v>
      </c>
    </row>
    <row r="85" spans="1:56" hidden="1">
      <c r="A85" s="15">
        <v>73</v>
      </c>
      <c r="B85" s="122"/>
      <c r="C85" s="16"/>
      <c r="D85" s="16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53"/>
      <c r="AY85" s="153"/>
      <c r="AZ85" s="79"/>
      <c r="BA85" s="14">
        <f t="shared" si="2"/>
        <v>0</v>
      </c>
      <c r="BC85" s="87">
        <f>BA85-ปริมาณงาน!BH82</f>
        <v>0</v>
      </c>
      <c r="BD85" s="88" t="str">
        <f t="shared" si="3"/>
        <v>ถูกต้อง</v>
      </c>
    </row>
    <row r="86" spans="1:56" hidden="1">
      <c r="A86" s="15">
        <v>74</v>
      </c>
      <c r="B86" s="122"/>
      <c r="C86" s="16"/>
      <c r="D86" s="16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53"/>
      <c r="AY86" s="153"/>
      <c r="AZ86" s="79"/>
      <c r="BA86" s="14">
        <f t="shared" si="2"/>
        <v>0</v>
      </c>
      <c r="BC86" s="87">
        <f>BA86-ปริมาณงาน!BH83</f>
        <v>0</v>
      </c>
      <c r="BD86" s="88" t="str">
        <f t="shared" si="3"/>
        <v>ถูกต้อง</v>
      </c>
    </row>
    <row r="87" spans="1:56" hidden="1">
      <c r="A87" s="15">
        <v>75</v>
      </c>
      <c r="B87" s="122"/>
      <c r="C87" s="16"/>
      <c r="D87" s="16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53"/>
      <c r="AY87" s="153"/>
      <c r="AZ87" s="79"/>
      <c r="BA87" s="14">
        <f t="shared" si="2"/>
        <v>0</v>
      </c>
      <c r="BC87" s="87">
        <f>BA87-ปริมาณงาน!BH84</f>
        <v>0</v>
      </c>
      <c r="BD87" s="88" t="str">
        <f t="shared" si="3"/>
        <v>ถูกต้อง</v>
      </c>
    </row>
    <row r="88" spans="1:56" hidden="1">
      <c r="A88" s="15">
        <v>76</v>
      </c>
      <c r="B88" s="122"/>
      <c r="C88" s="16"/>
      <c r="D88" s="16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53"/>
      <c r="AY88" s="153"/>
      <c r="AZ88" s="79"/>
      <c r="BA88" s="14">
        <f t="shared" si="2"/>
        <v>0</v>
      </c>
      <c r="BC88" s="87">
        <f>BA88-ปริมาณงาน!BH85</f>
        <v>0</v>
      </c>
      <c r="BD88" s="88" t="str">
        <f t="shared" si="3"/>
        <v>ถูกต้อง</v>
      </c>
    </row>
    <row r="89" spans="1:56" hidden="1">
      <c r="A89" s="15">
        <v>77</v>
      </c>
      <c r="B89" s="122"/>
      <c r="C89" s="16"/>
      <c r="D89" s="16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53"/>
      <c r="AY89" s="153"/>
      <c r="AZ89" s="79"/>
      <c r="BA89" s="14">
        <f t="shared" si="2"/>
        <v>0</v>
      </c>
      <c r="BC89" s="87">
        <f>BA89-ปริมาณงาน!BH86</f>
        <v>0</v>
      </c>
      <c r="BD89" s="88" t="str">
        <f t="shared" si="3"/>
        <v>ถูกต้อง</v>
      </c>
    </row>
    <row r="90" spans="1:56" hidden="1">
      <c r="A90" s="15">
        <v>78</v>
      </c>
      <c r="B90" s="122"/>
      <c r="C90" s="16"/>
      <c r="D90" s="16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53"/>
      <c r="AY90" s="153"/>
      <c r="AZ90" s="79"/>
      <c r="BA90" s="14">
        <f t="shared" si="2"/>
        <v>0</v>
      </c>
      <c r="BC90" s="87">
        <f>BA90-ปริมาณงาน!BH87</f>
        <v>0</v>
      </c>
      <c r="BD90" s="88" t="str">
        <f t="shared" si="3"/>
        <v>ถูกต้อง</v>
      </c>
    </row>
    <row r="91" spans="1:56" hidden="1">
      <c r="A91" s="15">
        <v>79</v>
      </c>
      <c r="B91" s="122"/>
      <c r="C91" s="16"/>
      <c r="D91" s="16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53"/>
      <c r="AY91" s="153"/>
      <c r="AZ91" s="79"/>
      <c r="BA91" s="14">
        <f t="shared" si="2"/>
        <v>0</v>
      </c>
      <c r="BC91" s="87">
        <f>BA91-ปริมาณงาน!BH88</f>
        <v>0</v>
      </c>
      <c r="BD91" s="88" t="str">
        <f t="shared" si="3"/>
        <v>ถูกต้อง</v>
      </c>
    </row>
    <row r="92" spans="1:56" hidden="1">
      <c r="A92" s="15">
        <v>80</v>
      </c>
      <c r="B92" s="122"/>
      <c r="C92" s="16"/>
      <c r="D92" s="16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53"/>
      <c r="AY92" s="153"/>
      <c r="AZ92" s="79"/>
      <c r="BA92" s="14">
        <f t="shared" si="2"/>
        <v>0</v>
      </c>
      <c r="BC92" s="87">
        <f>BA92-ปริมาณงาน!BH89</f>
        <v>0</v>
      </c>
      <c r="BD92" s="88" t="str">
        <f t="shared" si="3"/>
        <v>ถูกต้อง</v>
      </c>
    </row>
    <row r="93" spans="1:56" hidden="1">
      <c r="A93" s="15">
        <v>81</v>
      </c>
      <c r="B93" s="122"/>
      <c r="C93" s="16"/>
      <c r="D93" s="16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53"/>
      <c r="AY93" s="153"/>
      <c r="AZ93" s="79"/>
      <c r="BA93" s="14">
        <f t="shared" si="2"/>
        <v>0</v>
      </c>
      <c r="BC93" s="87">
        <f>BA93-ปริมาณงาน!BH90</f>
        <v>0</v>
      </c>
      <c r="BD93" s="88" t="str">
        <f t="shared" si="3"/>
        <v>ถูกต้อง</v>
      </c>
    </row>
    <row r="94" spans="1:56" hidden="1">
      <c r="A94" s="15">
        <v>82</v>
      </c>
      <c r="B94" s="122"/>
      <c r="C94" s="16"/>
      <c r="D94" s="16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53"/>
      <c r="AY94" s="153"/>
      <c r="AZ94" s="79"/>
      <c r="BA94" s="14">
        <f t="shared" si="2"/>
        <v>0</v>
      </c>
      <c r="BC94" s="87">
        <f>BA94-ปริมาณงาน!BH91</f>
        <v>0</v>
      </c>
      <c r="BD94" s="88" t="str">
        <f t="shared" si="3"/>
        <v>ถูกต้อง</v>
      </c>
    </row>
    <row r="95" spans="1:56" hidden="1">
      <c r="A95" s="15">
        <v>83</v>
      </c>
      <c r="B95" s="122"/>
      <c r="C95" s="16"/>
      <c r="D95" s="16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53"/>
      <c r="AY95" s="153"/>
      <c r="AZ95" s="79"/>
      <c r="BA95" s="14">
        <f t="shared" si="2"/>
        <v>0</v>
      </c>
      <c r="BC95" s="87">
        <f>BA95-ปริมาณงาน!BH92</f>
        <v>0</v>
      </c>
      <c r="BD95" s="88" t="str">
        <f t="shared" si="3"/>
        <v>ถูกต้อง</v>
      </c>
    </row>
    <row r="96" spans="1:56" hidden="1">
      <c r="A96" s="15">
        <v>84</v>
      </c>
      <c r="B96" s="122"/>
      <c r="C96" s="16"/>
      <c r="D96" s="16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53"/>
      <c r="AY96" s="153"/>
      <c r="AZ96" s="79"/>
      <c r="BA96" s="14">
        <f t="shared" si="2"/>
        <v>0</v>
      </c>
      <c r="BC96" s="87">
        <f>BA96-ปริมาณงาน!BH93</f>
        <v>0</v>
      </c>
      <c r="BD96" s="88" t="str">
        <f t="shared" si="3"/>
        <v>ถูกต้อง</v>
      </c>
    </row>
    <row r="97" spans="1:56" hidden="1">
      <c r="A97" s="15">
        <v>85</v>
      </c>
      <c r="B97" s="122"/>
      <c r="C97" s="16"/>
      <c r="D97" s="16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53"/>
      <c r="AY97" s="153"/>
      <c r="AZ97" s="79"/>
      <c r="BA97" s="14">
        <f t="shared" si="2"/>
        <v>0</v>
      </c>
      <c r="BC97" s="87">
        <f>BA97-ปริมาณงาน!BH94</f>
        <v>0</v>
      </c>
      <c r="BD97" s="88" t="str">
        <f t="shared" si="3"/>
        <v>ถูกต้อง</v>
      </c>
    </row>
    <row r="98" spans="1:56" hidden="1">
      <c r="A98" s="15">
        <v>86</v>
      </c>
      <c r="B98" s="122"/>
      <c r="C98" s="16"/>
      <c r="D98" s="16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53"/>
      <c r="AY98" s="153"/>
      <c r="AZ98" s="79"/>
      <c r="BA98" s="14">
        <f t="shared" si="2"/>
        <v>0</v>
      </c>
      <c r="BC98" s="87">
        <f>BA98-ปริมาณงาน!BH95</f>
        <v>0</v>
      </c>
      <c r="BD98" s="88" t="str">
        <f t="shared" si="3"/>
        <v>ถูกต้อง</v>
      </c>
    </row>
    <row r="99" spans="1:56" hidden="1">
      <c r="A99" s="15">
        <v>87</v>
      </c>
      <c r="B99" s="122"/>
      <c r="C99" s="16"/>
      <c r="D99" s="16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53"/>
      <c r="AY99" s="153"/>
      <c r="AZ99" s="79"/>
      <c r="BA99" s="14">
        <f t="shared" si="2"/>
        <v>0</v>
      </c>
      <c r="BC99" s="87">
        <f>BA99-ปริมาณงาน!BH96</f>
        <v>0</v>
      </c>
      <c r="BD99" s="88" t="str">
        <f t="shared" si="3"/>
        <v>ถูกต้อง</v>
      </c>
    </row>
    <row r="100" spans="1:56" hidden="1">
      <c r="A100" s="15">
        <v>88</v>
      </c>
      <c r="B100" s="122"/>
      <c r="C100" s="16"/>
      <c r="D100" s="16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53"/>
      <c r="AY100" s="153"/>
      <c r="AZ100" s="79"/>
      <c r="BA100" s="14">
        <f t="shared" si="2"/>
        <v>0</v>
      </c>
      <c r="BC100" s="87">
        <f>BA100-ปริมาณงาน!BH97</f>
        <v>0</v>
      </c>
      <c r="BD100" s="88" t="str">
        <f t="shared" si="3"/>
        <v>ถูกต้อง</v>
      </c>
    </row>
    <row r="101" spans="1:56" hidden="1">
      <c r="A101" s="15">
        <v>89</v>
      </c>
      <c r="B101" s="122"/>
      <c r="C101" s="16"/>
      <c r="D101" s="16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53"/>
      <c r="AY101" s="153"/>
      <c r="AZ101" s="79"/>
      <c r="BA101" s="14">
        <f t="shared" si="2"/>
        <v>0</v>
      </c>
      <c r="BC101" s="87">
        <f>BA101-ปริมาณงาน!BH98</f>
        <v>0</v>
      </c>
      <c r="BD101" s="88" t="str">
        <f t="shared" si="3"/>
        <v>ถูกต้อง</v>
      </c>
    </row>
    <row r="102" spans="1:56" hidden="1">
      <c r="A102" s="15">
        <v>90</v>
      </c>
      <c r="B102" s="122"/>
      <c r="C102" s="16"/>
      <c r="D102" s="16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53"/>
      <c r="AY102" s="153"/>
      <c r="AZ102" s="79"/>
      <c r="BA102" s="14">
        <f t="shared" si="2"/>
        <v>0</v>
      </c>
      <c r="BC102" s="87">
        <f>BA102-ปริมาณงาน!BH99</f>
        <v>0</v>
      </c>
      <c r="BD102" s="88" t="str">
        <f t="shared" si="3"/>
        <v>ถูกต้อง</v>
      </c>
    </row>
    <row r="103" spans="1:56" hidden="1">
      <c r="A103" s="15">
        <v>91</v>
      </c>
      <c r="B103" s="122"/>
      <c r="C103" s="16"/>
      <c r="D103" s="16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53"/>
      <c r="AY103" s="153"/>
      <c r="AZ103" s="79"/>
      <c r="BA103" s="14">
        <f t="shared" si="2"/>
        <v>0</v>
      </c>
      <c r="BC103" s="87">
        <f>BA103-ปริมาณงาน!BH100</f>
        <v>0</v>
      </c>
      <c r="BD103" s="88" t="str">
        <f t="shared" si="3"/>
        <v>ถูกต้อง</v>
      </c>
    </row>
    <row r="104" spans="1:56" hidden="1">
      <c r="A104" s="15">
        <v>92</v>
      </c>
      <c r="B104" s="122"/>
      <c r="C104" s="16"/>
      <c r="D104" s="16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53"/>
      <c r="AY104" s="153"/>
      <c r="AZ104" s="79"/>
      <c r="BA104" s="14">
        <f t="shared" si="2"/>
        <v>0</v>
      </c>
      <c r="BC104" s="87">
        <f>BA104-ปริมาณงาน!BH101</f>
        <v>0</v>
      </c>
      <c r="BD104" s="88" t="str">
        <f t="shared" si="3"/>
        <v>ถูกต้อง</v>
      </c>
    </row>
    <row r="105" spans="1:56" hidden="1">
      <c r="A105" s="15">
        <v>93</v>
      </c>
      <c r="B105" s="122"/>
      <c r="C105" s="16"/>
      <c r="D105" s="1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53"/>
      <c r="AY105" s="153"/>
      <c r="AZ105" s="79"/>
      <c r="BA105" s="14">
        <f t="shared" si="2"/>
        <v>0</v>
      </c>
      <c r="BC105" s="87">
        <f>BA105-ปริมาณงาน!BH102</f>
        <v>0</v>
      </c>
      <c r="BD105" s="88" t="str">
        <f t="shared" si="3"/>
        <v>ถูกต้อง</v>
      </c>
    </row>
    <row r="106" spans="1:56" hidden="1">
      <c r="A106" s="15">
        <v>94</v>
      </c>
      <c r="B106" s="122"/>
      <c r="C106" s="16"/>
      <c r="D106" s="1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53"/>
      <c r="AY106" s="153"/>
      <c r="AZ106" s="79"/>
      <c r="BA106" s="14">
        <f t="shared" si="2"/>
        <v>0</v>
      </c>
      <c r="BC106" s="87">
        <f>BA106-ปริมาณงาน!BH103</f>
        <v>0</v>
      </c>
      <c r="BD106" s="88" t="str">
        <f t="shared" si="3"/>
        <v>ถูกต้อง</v>
      </c>
    </row>
    <row r="107" spans="1:56" hidden="1">
      <c r="A107" s="15">
        <v>95</v>
      </c>
      <c r="B107" s="122"/>
      <c r="C107" s="16"/>
      <c r="D107" s="1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53"/>
      <c r="AY107" s="153"/>
      <c r="AZ107" s="79"/>
      <c r="BA107" s="14">
        <f t="shared" si="2"/>
        <v>0</v>
      </c>
      <c r="BC107" s="87">
        <f>BA107-ปริมาณงาน!BH104</f>
        <v>0</v>
      </c>
      <c r="BD107" s="88" t="str">
        <f t="shared" si="3"/>
        <v>ถูกต้อง</v>
      </c>
    </row>
    <row r="108" spans="1:56" hidden="1">
      <c r="A108" s="15">
        <v>96</v>
      </c>
      <c r="B108" s="122"/>
      <c r="C108" s="16"/>
      <c r="D108" s="1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53"/>
      <c r="AY108" s="153"/>
      <c r="AZ108" s="79"/>
      <c r="BA108" s="14">
        <f t="shared" si="2"/>
        <v>0</v>
      </c>
      <c r="BC108" s="87">
        <f>BA108-ปริมาณงาน!BH105</f>
        <v>0</v>
      </c>
      <c r="BD108" s="88" t="str">
        <f t="shared" si="3"/>
        <v>ถูกต้อง</v>
      </c>
    </row>
    <row r="109" spans="1:56" hidden="1">
      <c r="A109" s="15">
        <v>97</v>
      </c>
      <c r="B109" s="122"/>
      <c r="C109" s="16"/>
      <c r="D109" s="1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53"/>
      <c r="AY109" s="153"/>
      <c r="AZ109" s="79"/>
      <c r="BA109" s="14">
        <f t="shared" si="2"/>
        <v>0</v>
      </c>
      <c r="BC109" s="87">
        <f>BA109-ปริมาณงาน!BH106</f>
        <v>0</v>
      </c>
      <c r="BD109" s="88" t="str">
        <f t="shared" si="3"/>
        <v>ถูกต้อง</v>
      </c>
    </row>
    <row r="110" spans="1:56" hidden="1">
      <c r="A110" s="15">
        <v>98</v>
      </c>
      <c r="B110" s="122"/>
      <c r="C110" s="16"/>
      <c r="D110" s="1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53"/>
      <c r="AY110" s="153"/>
      <c r="AZ110" s="79"/>
      <c r="BA110" s="14">
        <f t="shared" si="2"/>
        <v>0</v>
      </c>
      <c r="BC110" s="87">
        <f>BA110-ปริมาณงาน!BH107</f>
        <v>0</v>
      </c>
      <c r="BD110" s="88" t="str">
        <f t="shared" si="3"/>
        <v>ถูกต้อง</v>
      </c>
    </row>
    <row r="111" spans="1:56" hidden="1">
      <c r="A111" s="15">
        <v>99</v>
      </c>
      <c r="B111" s="122"/>
      <c r="C111" s="16"/>
      <c r="D111" s="1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53"/>
      <c r="AY111" s="153"/>
      <c r="AZ111" s="79"/>
      <c r="BA111" s="14">
        <f t="shared" si="2"/>
        <v>0</v>
      </c>
      <c r="BC111" s="87">
        <f>BA111-ปริมาณงาน!BH108</f>
        <v>0</v>
      </c>
      <c r="BD111" s="88" t="str">
        <f t="shared" si="3"/>
        <v>ถูกต้อง</v>
      </c>
    </row>
    <row r="112" spans="1:56" hidden="1">
      <c r="A112" s="15">
        <v>100</v>
      </c>
      <c r="B112" s="122"/>
      <c r="C112" s="16"/>
      <c r="D112" s="1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53"/>
      <c r="AY112" s="153"/>
      <c r="AZ112" s="79"/>
      <c r="BA112" s="14">
        <f t="shared" si="2"/>
        <v>0</v>
      </c>
      <c r="BC112" s="87">
        <f>BA112-ปริมาณงาน!BH109</f>
        <v>0</v>
      </c>
      <c r="BD112" s="88" t="str">
        <f t="shared" si="3"/>
        <v>ถูกต้อง</v>
      </c>
    </row>
    <row r="113" spans="1:56" hidden="1">
      <c r="A113" s="15">
        <v>101</v>
      </c>
      <c r="B113" s="122"/>
      <c r="C113" s="16"/>
      <c r="D113" s="1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53"/>
      <c r="AY113" s="153"/>
      <c r="AZ113" s="79"/>
      <c r="BA113" s="14">
        <f t="shared" si="2"/>
        <v>0</v>
      </c>
      <c r="BC113" s="87">
        <f>BA113-ปริมาณงาน!BH110</f>
        <v>0</v>
      </c>
      <c r="BD113" s="88" t="str">
        <f t="shared" si="3"/>
        <v>ถูกต้อง</v>
      </c>
    </row>
    <row r="114" spans="1:56" hidden="1">
      <c r="A114" s="15">
        <v>102</v>
      </c>
      <c r="B114" s="122"/>
      <c r="C114" s="16"/>
      <c r="D114" s="1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53"/>
      <c r="AY114" s="153"/>
      <c r="AZ114" s="79"/>
      <c r="BA114" s="14">
        <f t="shared" si="2"/>
        <v>0</v>
      </c>
      <c r="BC114" s="87">
        <f>BA114-ปริมาณงาน!BH111</f>
        <v>0</v>
      </c>
      <c r="BD114" s="88" t="str">
        <f t="shared" si="3"/>
        <v>ถูกต้อง</v>
      </c>
    </row>
    <row r="115" spans="1:56" hidden="1">
      <c r="A115" s="15">
        <v>103</v>
      </c>
      <c r="B115" s="122"/>
      <c r="C115" s="16"/>
      <c r="D115" s="1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53"/>
      <c r="AY115" s="153"/>
      <c r="AZ115" s="79"/>
      <c r="BA115" s="14">
        <f t="shared" si="2"/>
        <v>0</v>
      </c>
      <c r="BC115" s="87">
        <f>BA115-ปริมาณงาน!BH112</f>
        <v>0</v>
      </c>
      <c r="BD115" s="88" t="str">
        <f t="shared" si="3"/>
        <v>ถูกต้อง</v>
      </c>
    </row>
    <row r="116" spans="1:56" hidden="1">
      <c r="A116" s="15">
        <v>104</v>
      </c>
      <c r="B116" s="122"/>
      <c r="C116" s="16"/>
      <c r="D116" s="1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53"/>
      <c r="AY116" s="153"/>
      <c r="AZ116" s="79"/>
      <c r="BA116" s="14">
        <f t="shared" si="2"/>
        <v>0</v>
      </c>
      <c r="BC116" s="87">
        <f>BA116-ปริมาณงาน!BH113</f>
        <v>0</v>
      </c>
      <c r="BD116" s="88" t="str">
        <f t="shared" si="3"/>
        <v>ถูกต้อง</v>
      </c>
    </row>
    <row r="117" spans="1:56" hidden="1">
      <c r="A117" s="15">
        <v>105</v>
      </c>
      <c r="B117" s="122"/>
      <c r="C117" s="16"/>
      <c r="D117" s="1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53"/>
      <c r="AY117" s="153"/>
      <c r="AZ117" s="79"/>
      <c r="BA117" s="14">
        <f t="shared" si="2"/>
        <v>0</v>
      </c>
      <c r="BC117" s="87">
        <f>BA117-ปริมาณงาน!BH114</f>
        <v>0</v>
      </c>
      <c r="BD117" s="88" t="str">
        <f t="shared" si="3"/>
        <v>ถูกต้อง</v>
      </c>
    </row>
    <row r="118" spans="1:56" hidden="1">
      <c r="A118" s="15">
        <v>106</v>
      </c>
      <c r="B118" s="122"/>
      <c r="C118" s="16"/>
      <c r="D118" s="1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53"/>
      <c r="AY118" s="153"/>
      <c r="AZ118" s="79"/>
      <c r="BA118" s="14">
        <f t="shared" si="2"/>
        <v>0</v>
      </c>
      <c r="BC118" s="87">
        <f>BA118-ปริมาณงาน!BH115</f>
        <v>0</v>
      </c>
      <c r="BD118" s="88" t="str">
        <f t="shared" si="3"/>
        <v>ถูกต้อง</v>
      </c>
    </row>
    <row r="119" spans="1:56" hidden="1">
      <c r="A119" s="15">
        <v>107</v>
      </c>
      <c r="B119" s="122"/>
      <c r="C119" s="16"/>
      <c r="D119" s="1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53"/>
      <c r="AY119" s="153"/>
      <c r="AZ119" s="79"/>
      <c r="BA119" s="14">
        <f t="shared" si="2"/>
        <v>0</v>
      </c>
      <c r="BC119" s="87">
        <f>BA119-ปริมาณงาน!BH116</f>
        <v>0</v>
      </c>
      <c r="BD119" s="88" t="str">
        <f t="shared" si="3"/>
        <v>ถูกต้อง</v>
      </c>
    </row>
    <row r="120" spans="1:56" hidden="1">
      <c r="A120" s="15">
        <v>108</v>
      </c>
      <c r="B120" s="122"/>
      <c r="C120" s="16"/>
      <c r="D120" s="1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53"/>
      <c r="AY120" s="153"/>
      <c r="AZ120" s="79"/>
      <c r="BA120" s="14">
        <f t="shared" si="2"/>
        <v>0</v>
      </c>
      <c r="BC120" s="87">
        <f>BA120-ปริมาณงาน!BH117</f>
        <v>0</v>
      </c>
      <c r="BD120" s="88" t="str">
        <f t="shared" si="3"/>
        <v>ถูกต้อง</v>
      </c>
    </row>
    <row r="121" spans="1:56" hidden="1">
      <c r="A121" s="15">
        <v>109</v>
      </c>
      <c r="B121" s="122"/>
      <c r="C121" s="16"/>
      <c r="D121" s="16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53"/>
      <c r="AY121" s="153"/>
      <c r="AZ121" s="79"/>
      <c r="BA121" s="14">
        <f t="shared" si="2"/>
        <v>0</v>
      </c>
      <c r="BC121" s="87">
        <f>BA121-ปริมาณงาน!BH118</f>
        <v>0</v>
      </c>
      <c r="BD121" s="88" t="str">
        <f t="shared" si="3"/>
        <v>ถูกต้อง</v>
      </c>
    </row>
    <row r="122" spans="1:56" hidden="1">
      <c r="A122" s="15">
        <v>110</v>
      </c>
      <c r="B122" s="122"/>
      <c r="C122" s="16"/>
      <c r="D122" s="16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53"/>
      <c r="AY122" s="153"/>
      <c r="AZ122" s="79"/>
      <c r="BA122" s="14">
        <f t="shared" si="2"/>
        <v>0</v>
      </c>
      <c r="BC122" s="87">
        <f>BA122-ปริมาณงาน!BH119</f>
        <v>0</v>
      </c>
      <c r="BD122" s="88" t="str">
        <f t="shared" si="3"/>
        <v>ถูกต้อง</v>
      </c>
    </row>
    <row r="123" spans="1:56" hidden="1">
      <c r="A123" s="15">
        <v>111</v>
      </c>
      <c r="B123" s="122"/>
      <c r="C123" s="16"/>
      <c r="D123" s="16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53"/>
      <c r="AY123" s="153"/>
      <c r="AZ123" s="79"/>
      <c r="BA123" s="14">
        <f t="shared" si="2"/>
        <v>0</v>
      </c>
      <c r="BC123" s="87">
        <f>BA123-ปริมาณงาน!BH120</f>
        <v>0</v>
      </c>
      <c r="BD123" s="88" t="str">
        <f t="shared" si="3"/>
        <v>ถูกต้อง</v>
      </c>
    </row>
    <row r="124" spans="1:56" hidden="1">
      <c r="A124" s="15">
        <v>112</v>
      </c>
      <c r="B124" s="122"/>
      <c r="C124" s="16"/>
      <c r="D124" s="16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53"/>
      <c r="AY124" s="153"/>
      <c r="AZ124" s="79"/>
      <c r="BA124" s="14">
        <f t="shared" si="2"/>
        <v>0</v>
      </c>
      <c r="BC124" s="87">
        <f>BA124-ปริมาณงาน!BH121</f>
        <v>0</v>
      </c>
      <c r="BD124" s="88" t="str">
        <f t="shared" si="3"/>
        <v>ถูกต้อง</v>
      </c>
    </row>
    <row r="125" spans="1:56" hidden="1">
      <c r="A125" s="15">
        <v>113</v>
      </c>
      <c r="B125" s="122"/>
      <c r="C125" s="16"/>
      <c r="D125" s="16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53"/>
      <c r="AY125" s="153"/>
      <c r="AZ125" s="79"/>
      <c r="BA125" s="14">
        <f t="shared" si="2"/>
        <v>0</v>
      </c>
      <c r="BC125" s="87">
        <f>BA125-ปริมาณงาน!BH122</f>
        <v>0</v>
      </c>
      <c r="BD125" s="88" t="str">
        <f t="shared" si="3"/>
        <v>ถูกต้อง</v>
      </c>
    </row>
    <row r="126" spans="1:56" hidden="1">
      <c r="A126" s="15">
        <v>114</v>
      </c>
      <c r="B126" s="122"/>
      <c r="C126" s="16"/>
      <c r="D126" s="16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53"/>
      <c r="AY126" s="153"/>
      <c r="AZ126" s="79"/>
      <c r="BA126" s="14">
        <f t="shared" si="2"/>
        <v>0</v>
      </c>
      <c r="BC126" s="87">
        <f>BA126-ปริมาณงาน!BH123</f>
        <v>0</v>
      </c>
      <c r="BD126" s="88" t="str">
        <f t="shared" si="3"/>
        <v>ถูกต้อง</v>
      </c>
    </row>
    <row r="127" spans="1:56" hidden="1">
      <c r="A127" s="15">
        <v>115</v>
      </c>
      <c r="B127" s="122"/>
      <c r="C127" s="16"/>
      <c r="D127" s="16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53"/>
      <c r="AY127" s="153"/>
      <c r="AZ127" s="79"/>
      <c r="BA127" s="14">
        <f t="shared" si="2"/>
        <v>0</v>
      </c>
      <c r="BC127" s="87">
        <f>BA127-ปริมาณงาน!BH124</f>
        <v>0</v>
      </c>
      <c r="BD127" s="88" t="str">
        <f t="shared" si="3"/>
        <v>ถูกต้อง</v>
      </c>
    </row>
    <row r="128" spans="1:56" hidden="1">
      <c r="A128" s="15">
        <v>116</v>
      </c>
      <c r="B128" s="122"/>
      <c r="C128" s="16"/>
      <c r="D128" s="16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53"/>
      <c r="AY128" s="153"/>
      <c r="AZ128" s="79"/>
      <c r="BA128" s="14">
        <f t="shared" si="2"/>
        <v>0</v>
      </c>
      <c r="BC128" s="87">
        <f>BA128-ปริมาณงาน!BH125</f>
        <v>0</v>
      </c>
      <c r="BD128" s="88" t="str">
        <f t="shared" si="3"/>
        <v>ถูกต้อง</v>
      </c>
    </row>
    <row r="129" spans="1:56" hidden="1">
      <c r="A129" s="15">
        <v>117</v>
      </c>
      <c r="B129" s="122"/>
      <c r="C129" s="16"/>
      <c r="D129" s="16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53"/>
      <c r="AY129" s="153"/>
      <c r="AZ129" s="79"/>
      <c r="BA129" s="14">
        <f t="shared" si="2"/>
        <v>0</v>
      </c>
      <c r="BC129" s="87">
        <f>BA129-ปริมาณงาน!BH126</f>
        <v>0</v>
      </c>
      <c r="BD129" s="88" t="str">
        <f t="shared" si="3"/>
        <v>ถูกต้อง</v>
      </c>
    </row>
    <row r="130" spans="1:56">
      <c r="A130" s="15">
        <v>118</v>
      </c>
      <c r="B130" s="122"/>
      <c r="C130" s="16"/>
      <c r="D130" s="16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53"/>
      <c r="AY130" s="153"/>
      <c r="AZ130" s="79"/>
      <c r="BA130" s="14">
        <f t="shared" si="2"/>
        <v>0</v>
      </c>
      <c r="BC130" s="87">
        <f>BA130-ปริมาณงาน!BH127</f>
        <v>0</v>
      </c>
      <c r="BD130" s="88" t="str">
        <f t="shared" si="3"/>
        <v>ถูกต้อง</v>
      </c>
    </row>
    <row r="131" spans="1:56">
      <c r="A131" s="15">
        <v>119</v>
      </c>
      <c r="B131" s="122"/>
      <c r="C131" s="16"/>
      <c r="D131" s="16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53"/>
      <c r="AY131" s="153"/>
      <c r="AZ131" s="79"/>
      <c r="BA131" s="14">
        <f t="shared" si="2"/>
        <v>0</v>
      </c>
      <c r="BC131" s="87">
        <f>BA131-ปริมาณงาน!BH128</f>
        <v>0</v>
      </c>
      <c r="BD131" s="88" t="str">
        <f t="shared" si="3"/>
        <v>ถูกต้อง</v>
      </c>
    </row>
    <row r="132" spans="1:56">
      <c r="A132" s="25">
        <v>120</v>
      </c>
      <c r="B132" s="127"/>
      <c r="C132" s="19"/>
      <c r="D132" s="19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154"/>
      <c r="AY132" s="154"/>
      <c r="AZ132" s="80"/>
      <c r="BA132" s="14">
        <f t="shared" si="2"/>
        <v>0</v>
      </c>
      <c r="BC132" s="87" t="e">
        <f>BA132-ปริมาณงาน!#REF!</f>
        <v>#REF!</v>
      </c>
      <c r="BD132" s="88" t="e">
        <f t="shared" si="3"/>
        <v>#REF!</v>
      </c>
    </row>
    <row r="133" spans="1:56" s="21" customFormat="1" ht="31.9" customHeight="1">
      <c r="A133" s="352" t="s">
        <v>104</v>
      </c>
      <c r="B133" s="353"/>
      <c r="C133" s="354"/>
      <c r="D133" s="128"/>
      <c r="E133" s="27">
        <f t="shared" ref="E133:AW133" si="4">SUM(E13:E132)</f>
        <v>0</v>
      </c>
      <c r="F133" s="27">
        <f t="shared" si="4"/>
        <v>0</v>
      </c>
      <c r="G133" s="27">
        <f t="shared" si="4"/>
        <v>0</v>
      </c>
      <c r="H133" s="27">
        <f t="shared" si="4"/>
        <v>0</v>
      </c>
      <c r="I133" s="27">
        <f t="shared" si="4"/>
        <v>0</v>
      </c>
      <c r="J133" s="27">
        <f t="shared" si="4"/>
        <v>0</v>
      </c>
      <c r="K133" s="27">
        <f t="shared" si="4"/>
        <v>0</v>
      </c>
      <c r="L133" s="27">
        <f t="shared" si="4"/>
        <v>0</v>
      </c>
      <c r="M133" s="27">
        <f t="shared" si="4"/>
        <v>0</v>
      </c>
      <c r="N133" s="27">
        <f t="shared" si="4"/>
        <v>0</v>
      </c>
      <c r="O133" s="27">
        <f t="shared" si="4"/>
        <v>0</v>
      </c>
      <c r="P133" s="27">
        <f t="shared" si="4"/>
        <v>0</v>
      </c>
      <c r="Q133" s="27">
        <f t="shared" si="4"/>
        <v>0</v>
      </c>
      <c r="R133" s="27">
        <f t="shared" si="4"/>
        <v>0</v>
      </c>
      <c r="S133" s="27">
        <f t="shared" si="4"/>
        <v>0</v>
      </c>
      <c r="T133" s="27">
        <f t="shared" si="4"/>
        <v>0</v>
      </c>
      <c r="U133" s="27">
        <f t="shared" si="4"/>
        <v>0</v>
      </c>
      <c r="V133" s="27">
        <f t="shared" si="4"/>
        <v>0</v>
      </c>
      <c r="W133" s="27">
        <f t="shared" si="4"/>
        <v>0</v>
      </c>
      <c r="X133" s="27">
        <f t="shared" si="4"/>
        <v>0</v>
      </c>
      <c r="Y133" s="27">
        <f t="shared" si="4"/>
        <v>0</v>
      </c>
      <c r="Z133" s="27">
        <f t="shared" si="4"/>
        <v>0</v>
      </c>
      <c r="AA133" s="27">
        <f t="shared" si="4"/>
        <v>0</v>
      </c>
      <c r="AB133" s="27">
        <f t="shared" si="4"/>
        <v>0</v>
      </c>
      <c r="AC133" s="27">
        <f t="shared" si="4"/>
        <v>0</v>
      </c>
      <c r="AD133" s="27">
        <f t="shared" si="4"/>
        <v>0</v>
      </c>
      <c r="AE133" s="27">
        <f t="shared" si="4"/>
        <v>0</v>
      </c>
      <c r="AF133" s="27">
        <f t="shared" si="4"/>
        <v>0</v>
      </c>
      <c r="AG133" s="27">
        <f t="shared" si="4"/>
        <v>0</v>
      </c>
      <c r="AH133" s="27">
        <f t="shared" si="4"/>
        <v>0</v>
      </c>
      <c r="AI133" s="27">
        <f t="shared" si="4"/>
        <v>0</v>
      </c>
      <c r="AJ133" s="27">
        <f t="shared" si="4"/>
        <v>0</v>
      </c>
      <c r="AK133" s="27">
        <f t="shared" si="4"/>
        <v>0</v>
      </c>
      <c r="AL133" s="27">
        <f t="shared" si="4"/>
        <v>0</v>
      </c>
      <c r="AM133" s="27">
        <f t="shared" si="4"/>
        <v>0</v>
      </c>
      <c r="AN133" s="27">
        <f t="shared" si="4"/>
        <v>0</v>
      </c>
      <c r="AO133" s="27">
        <f t="shared" si="4"/>
        <v>0</v>
      </c>
      <c r="AP133" s="27">
        <f t="shared" si="4"/>
        <v>0</v>
      </c>
      <c r="AQ133" s="27">
        <f t="shared" si="4"/>
        <v>0</v>
      </c>
      <c r="AR133" s="27">
        <f t="shared" si="4"/>
        <v>0</v>
      </c>
      <c r="AS133" s="27">
        <f t="shared" si="4"/>
        <v>0</v>
      </c>
      <c r="AT133" s="27">
        <f t="shared" si="4"/>
        <v>0</v>
      </c>
      <c r="AU133" s="27">
        <f t="shared" si="4"/>
        <v>0</v>
      </c>
      <c r="AV133" s="27">
        <f t="shared" si="4"/>
        <v>0</v>
      </c>
      <c r="AW133" s="27">
        <f t="shared" si="4"/>
        <v>0</v>
      </c>
      <c r="AX133" s="155"/>
      <c r="AY133" s="155"/>
      <c r="AZ133" s="81"/>
      <c r="BA133" s="14">
        <f t="shared" si="2"/>
        <v>0</v>
      </c>
      <c r="BC133" s="87">
        <f>BA133-ปริมาณงาน!BH187</f>
        <v>0</v>
      </c>
      <c r="BD133" s="89" t="str">
        <f t="shared" si="3"/>
        <v>ถูกต้อง</v>
      </c>
    </row>
    <row r="134" spans="1:56">
      <c r="BC134" s="87" t="e">
        <f>SUM(BC13:BC133)</f>
        <v>#REF!</v>
      </c>
      <c r="BD134" s="89" t="e">
        <f t="shared" si="3"/>
        <v>#REF!</v>
      </c>
    </row>
    <row r="135" spans="1:56" ht="26.25">
      <c r="C135" s="107" t="s">
        <v>61</v>
      </c>
      <c r="D135" s="107"/>
      <c r="E135" s="107"/>
      <c r="F135" s="107"/>
      <c r="G135" s="107"/>
      <c r="H135" s="5"/>
      <c r="I135" s="5"/>
    </row>
    <row r="136" spans="1:56" ht="26.25">
      <c r="C136" s="84" t="s">
        <v>153</v>
      </c>
      <c r="D136" s="84"/>
      <c r="E136" s="84"/>
      <c r="F136" s="84"/>
      <c r="G136" s="84"/>
      <c r="H136" s="5"/>
      <c r="I136" s="5"/>
    </row>
    <row r="137" spans="1:56" ht="26.25">
      <c r="C137" s="85" t="s">
        <v>297</v>
      </c>
      <c r="D137" s="85"/>
      <c r="E137" s="85"/>
      <c r="F137" s="85"/>
      <c r="G137" s="85"/>
      <c r="K137" s="28"/>
    </row>
    <row r="138" spans="1:56" ht="26.25">
      <c r="C138" s="83" t="s">
        <v>155</v>
      </c>
      <c r="D138" s="83"/>
      <c r="E138" s="83"/>
      <c r="F138" s="83"/>
      <c r="G138" s="83"/>
      <c r="K138" s="28"/>
    </row>
    <row r="139" spans="1:56">
      <c r="K139" s="28"/>
    </row>
    <row r="140" spans="1:56">
      <c r="K140" s="28"/>
    </row>
    <row r="141" spans="1:56">
      <c r="K141" s="28"/>
    </row>
    <row r="142" spans="1:56">
      <c r="K142" s="28"/>
    </row>
  </sheetData>
  <mergeCells count="61">
    <mergeCell ref="AX8:AX12"/>
    <mergeCell ref="AY8:AY12"/>
    <mergeCell ref="B7:B12"/>
    <mergeCell ref="BC10:BD10"/>
    <mergeCell ref="BC11:BD11"/>
    <mergeCell ref="AZ8:AZ12"/>
    <mergeCell ref="BA8:BA12"/>
    <mergeCell ref="AK8:AK12"/>
    <mergeCell ref="AL8:AL12"/>
    <mergeCell ref="AM8:AM12"/>
    <mergeCell ref="S8:S12"/>
    <mergeCell ref="T8:T12"/>
    <mergeCell ref="AG8:AG12"/>
    <mergeCell ref="V8:V12"/>
    <mergeCell ref="W8:W12"/>
    <mergeCell ref="X8:X12"/>
    <mergeCell ref="A133:C133"/>
    <mergeCell ref="AW8:AW12"/>
    <mergeCell ref="AT8:AT12"/>
    <mergeCell ref="AU8:AU12"/>
    <mergeCell ref="AV8:AV12"/>
    <mergeCell ref="E9:E12"/>
    <mergeCell ref="F9:F12"/>
    <mergeCell ref="AN8:AN12"/>
    <mergeCell ref="AO8:AO12"/>
    <mergeCell ref="AP8:AP12"/>
    <mergeCell ref="AQ8:AQ12"/>
    <mergeCell ref="AR8:AR12"/>
    <mergeCell ref="AS8:AS12"/>
    <mergeCell ref="AH8:AH12"/>
    <mergeCell ref="AI8:AI12"/>
    <mergeCell ref="AJ8:AJ12"/>
    <mergeCell ref="AD8:AD12"/>
    <mergeCell ref="AE8:AE12"/>
    <mergeCell ref="AF8:AF12"/>
    <mergeCell ref="N8:N12"/>
    <mergeCell ref="O8:O12"/>
    <mergeCell ref="P8:P12"/>
    <mergeCell ref="Q8:Q12"/>
    <mergeCell ref="R8:R12"/>
    <mergeCell ref="Y8:Y12"/>
    <mergeCell ref="Z8:Z12"/>
    <mergeCell ref="AA8:AA12"/>
    <mergeCell ref="AB8:AB12"/>
    <mergeCell ref="AC8:AC12"/>
    <mergeCell ref="D7:D12"/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L8:L12"/>
    <mergeCell ref="M8:M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5" orientation="landscape" r:id="rId1"/>
  <headerFooter>
    <oddHeader>Page &amp;P&amp;R&amp;A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BE138"/>
  <sheetViews>
    <sheetView view="pageBreakPreview" zoomScale="55" zoomScaleNormal="70" zoomScaleSheetLayoutView="55" workbookViewId="0">
      <selection activeCell="BA64" sqref="BA64"/>
    </sheetView>
  </sheetViews>
  <sheetFormatPr defaultColWidth="9.140625" defaultRowHeight="21"/>
  <cols>
    <col min="1" max="1" width="5.42578125" style="6" customWidth="1"/>
    <col min="2" max="2" width="10.140625" style="6" customWidth="1"/>
    <col min="3" max="3" width="21.140625" style="6" customWidth="1"/>
    <col min="4" max="4" width="5.85546875" style="6" bestFit="1" customWidth="1"/>
    <col min="5" max="7" width="5" style="6" bestFit="1" customWidth="1"/>
    <col min="8" max="8" width="3.5703125" style="7" customWidth="1"/>
    <col min="9" max="54" width="3.5703125" style="6" customWidth="1"/>
    <col min="55" max="55" width="22.7109375" style="6" bestFit="1" customWidth="1"/>
    <col min="56" max="56" width="7" style="7" customWidth="1"/>
    <col min="57" max="57" width="7" style="6" customWidth="1"/>
    <col min="58" max="16384" width="9.140625" style="6"/>
  </cols>
  <sheetData>
    <row r="2" spans="1:57">
      <c r="BA2" s="8" t="s">
        <v>147</v>
      </c>
    </row>
    <row r="3" spans="1:57" s="9" customFormat="1" ht="27" customHeight="1">
      <c r="A3" s="291" t="s">
        <v>294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</row>
    <row r="4" spans="1:57" s="9" customFormat="1" ht="27" customHeight="1">
      <c r="A4" s="291" t="str">
        <f>ปริมาณงาน!V4</f>
        <v>สำนักบริหารงานการศึกษาพิเศษ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</row>
    <row r="5" spans="1:57" s="9" customFormat="1" ht="27" customHeight="1">
      <c r="A5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</row>
    <row r="6" spans="1:57" s="9" customFormat="1" ht="10.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</row>
    <row r="7" spans="1:57" s="10" customFormat="1" ht="36.75" customHeight="1">
      <c r="A7" s="333" t="s">
        <v>3</v>
      </c>
      <c r="B7" s="341" t="s">
        <v>192</v>
      </c>
      <c r="C7" s="333" t="s">
        <v>4</v>
      </c>
      <c r="D7" s="347" t="s">
        <v>171</v>
      </c>
      <c r="E7" s="335" t="s">
        <v>154</v>
      </c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7"/>
    </row>
    <row r="8" spans="1:57" s="10" customFormat="1" ht="21.4" customHeight="1">
      <c r="A8" s="334"/>
      <c r="B8" s="342"/>
      <c r="C8" s="334"/>
      <c r="D8" s="348"/>
      <c r="E8" s="338" t="s">
        <v>62</v>
      </c>
      <c r="F8" s="338"/>
      <c r="G8" s="326" t="s">
        <v>2</v>
      </c>
      <c r="H8" s="326" t="s">
        <v>63</v>
      </c>
      <c r="I8" s="326" t="s">
        <v>64</v>
      </c>
      <c r="J8" s="326" t="s">
        <v>65</v>
      </c>
      <c r="K8" s="326" t="s">
        <v>66</v>
      </c>
      <c r="L8" s="326" t="s">
        <v>67</v>
      </c>
      <c r="M8" s="326" t="s">
        <v>68</v>
      </c>
      <c r="N8" s="326" t="s">
        <v>69</v>
      </c>
      <c r="O8" s="326" t="s">
        <v>70</v>
      </c>
      <c r="P8" s="326" t="s">
        <v>71</v>
      </c>
      <c r="Q8" s="326" t="s">
        <v>72</v>
      </c>
      <c r="R8" s="326" t="s">
        <v>73</v>
      </c>
      <c r="S8" s="326" t="s">
        <v>74</v>
      </c>
      <c r="T8" s="326" t="s">
        <v>75</v>
      </c>
      <c r="U8" s="326" t="s">
        <v>76</v>
      </c>
      <c r="V8" s="326" t="s">
        <v>77</v>
      </c>
      <c r="W8" s="326" t="s">
        <v>78</v>
      </c>
      <c r="X8" s="326" t="s">
        <v>79</v>
      </c>
      <c r="Y8" s="350" t="s">
        <v>80</v>
      </c>
      <c r="Z8" s="326" t="s">
        <v>81</v>
      </c>
      <c r="AA8" s="326" t="s">
        <v>82</v>
      </c>
      <c r="AB8" s="326" t="s">
        <v>83</v>
      </c>
      <c r="AC8" s="326" t="s">
        <v>84</v>
      </c>
      <c r="AD8" s="326" t="s">
        <v>85</v>
      </c>
      <c r="AE8" s="326" t="s">
        <v>86</v>
      </c>
      <c r="AF8" s="326" t="s">
        <v>87</v>
      </c>
      <c r="AG8" s="326" t="s">
        <v>88</v>
      </c>
      <c r="AH8" s="326" t="s">
        <v>89</v>
      </c>
      <c r="AI8" s="326" t="s">
        <v>90</v>
      </c>
      <c r="AJ8" s="326" t="s">
        <v>91</v>
      </c>
      <c r="AK8" s="326" t="s">
        <v>92</v>
      </c>
      <c r="AL8" s="326" t="s">
        <v>93</v>
      </c>
      <c r="AM8" s="326" t="s">
        <v>94</v>
      </c>
      <c r="AN8" s="326" t="s">
        <v>95</v>
      </c>
      <c r="AO8" s="326" t="s">
        <v>96</v>
      </c>
      <c r="AP8" s="326" t="s">
        <v>97</v>
      </c>
      <c r="AQ8" s="326" t="s">
        <v>98</v>
      </c>
      <c r="AR8" s="326" t="s">
        <v>99</v>
      </c>
      <c r="AS8" s="326" t="s">
        <v>100</v>
      </c>
      <c r="AT8" s="326" t="s">
        <v>101</v>
      </c>
      <c r="AU8" s="326" t="s">
        <v>102</v>
      </c>
      <c r="AV8" s="326" t="s">
        <v>103</v>
      </c>
      <c r="AW8" s="332" t="s">
        <v>170</v>
      </c>
      <c r="AX8" s="329" t="s">
        <v>195</v>
      </c>
      <c r="AY8" s="329" t="s">
        <v>196</v>
      </c>
      <c r="AZ8" s="329" t="s">
        <v>197</v>
      </c>
      <c r="BA8" s="327" t="s">
        <v>104</v>
      </c>
    </row>
    <row r="9" spans="1:57" s="10" customFormat="1">
      <c r="A9" s="334"/>
      <c r="B9" s="342"/>
      <c r="C9" s="334"/>
      <c r="D9" s="348"/>
      <c r="E9" s="339" t="s">
        <v>105</v>
      </c>
      <c r="F9" s="359" t="s">
        <v>106</v>
      </c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50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8"/>
      <c r="AN9" s="326"/>
      <c r="AO9" s="328"/>
      <c r="AP9" s="326"/>
      <c r="AQ9" s="326"/>
      <c r="AR9" s="326"/>
      <c r="AS9" s="326"/>
      <c r="AT9" s="326"/>
      <c r="AU9" s="326"/>
      <c r="AV9" s="326"/>
      <c r="AW9" s="332"/>
      <c r="AX9" s="330"/>
      <c r="AY9" s="330"/>
      <c r="AZ9" s="330"/>
      <c r="BA9" s="327"/>
    </row>
    <row r="10" spans="1:57" s="10" customFormat="1">
      <c r="A10" s="334"/>
      <c r="B10" s="342"/>
      <c r="C10" s="334"/>
      <c r="D10" s="348"/>
      <c r="E10" s="340"/>
      <c r="F10" s="360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50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8"/>
      <c r="AN10" s="326"/>
      <c r="AO10" s="328"/>
      <c r="AP10" s="326"/>
      <c r="AQ10" s="326"/>
      <c r="AR10" s="326"/>
      <c r="AS10" s="326"/>
      <c r="AT10" s="326"/>
      <c r="AU10" s="326"/>
      <c r="AV10" s="326"/>
      <c r="AW10" s="332"/>
      <c r="AX10" s="330"/>
      <c r="AY10" s="330"/>
      <c r="AZ10" s="330"/>
      <c r="BA10" s="327"/>
    </row>
    <row r="11" spans="1:57" s="10" customFormat="1">
      <c r="A11" s="334"/>
      <c r="B11" s="342"/>
      <c r="C11" s="334"/>
      <c r="D11" s="348"/>
      <c r="E11" s="340"/>
      <c r="F11" s="360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50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8"/>
      <c r="AN11" s="326"/>
      <c r="AO11" s="328"/>
      <c r="AP11" s="326"/>
      <c r="AQ11" s="326"/>
      <c r="AR11" s="326"/>
      <c r="AS11" s="326"/>
      <c r="AT11" s="326"/>
      <c r="AU11" s="326"/>
      <c r="AV11" s="326"/>
      <c r="AW11" s="332"/>
      <c r="AX11" s="330"/>
      <c r="AY11" s="330"/>
      <c r="AZ11" s="330"/>
      <c r="BA11" s="327"/>
    </row>
    <row r="12" spans="1:57" s="10" customFormat="1" ht="21.75">
      <c r="A12" s="334"/>
      <c r="B12" s="343"/>
      <c r="C12" s="334"/>
      <c r="D12" s="349"/>
      <c r="E12" s="340"/>
      <c r="F12" s="360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50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8"/>
      <c r="AN12" s="326"/>
      <c r="AO12" s="328"/>
      <c r="AP12" s="326"/>
      <c r="AQ12" s="326"/>
      <c r="AR12" s="326"/>
      <c r="AS12" s="326"/>
      <c r="AT12" s="326"/>
      <c r="AU12" s="326"/>
      <c r="AV12" s="326"/>
      <c r="AW12" s="332"/>
      <c r="AX12" s="331"/>
      <c r="AY12" s="331"/>
      <c r="AZ12" s="331"/>
      <c r="BA12" s="327"/>
      <c r="BC12" s="131" t="s">
        <v>107</v>
      </c>
      <c r="BD12"/>
      <c r="BE12"/>
    </row>
    <row r="13" spans="1:57" ht="21.95" customHeight="1">
      <c r="A13" s="11">
        <v>1</v>
      </c>
      <c r="B13" s="11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8">
        <f t="shared" ref="BA13:BA45" si="0">SUM(E13:AZ13)</f>
        <v>0</v>
      </c>
      <c r="BC13" s="90">
        <f>BA13-ปริมาณงาน!AU10</f>
        <v>0</v>
      </c>
      <c r="BD13" s="6"/>
    </row>
    <row r="14" spans="1:57" ht="21.95" customHeight="1">
      <c r="A14" s="15">
        <v>2</v>
      </c>
      <c r="B14" s="15"/>
      <c r="C14" s="16"/>
      <c r="D14" s="16"/>
      <c r="E14" s="15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8">
        <f t="shared" si="0"/>
        <v>0</v>
      </c>
      <c r="BC14" s="90">
        <f>BA14-ปริมาณงาน!AU11</f>
        <v>0</v>
      </c>
      <c r="BD14" s="6"/>
    </row>
    <row r="15" spans="1:57" ht="21.95" customHeight="1">
      <c r="A15" s="15">
        <v>3</v>
      </c>
      <c r="B15" s="15"/>
      <c r="C15" s="16"/>
      <c r="D15" s="16"/>
      <c r="E15" s="15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8">
        <f t="shared" si="0"/>
        <v>0</v>
      </c>
      <c r="BC15" s="90">
        <f>BA15-ปริมาณงาน!AU12</f>
        <v>0</v>
      </c>
      <c r="BD15" s="6"/>
    </row>
    <row r="16" spans="1:57" ht="21.95" customHeight="1">
      <c r="A16" s="15">
        <v>4</v>
      </c>
      <c r="B16" s="15"/>
      <c r="C16" s="16"/>
      <c r="D16" s="16"/>
      <c r="E16" s="15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8">
        <f t="shared" si="0"/>
        <v>0</v>
      </c>
      <c r="BC16" s="90">
        <f>BA16-ปริมาณงาน!AU13</f>
        <v>0</v>
      </c>
      <c r="BD16" s="6"/>
    </row>
    <row r="17" spans="1:56" ht="21.95" customHeight="1">
      <c r="A17" s="15">
        <v>5</v>
      </c>
      <c r="B17" s="15"/>
      <c r="C17" s="16"/>
      <c r="D17" s="16"/>
      <c r="E17" s="1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8">
        <f t="shared" si="0"/>
        <v>0</v>
      </c>
      <c r="BC17" s="90">
        <f>BA17-ปริมาณงาน!AU14</f>
        <v>0</v>
      </c>
      <c r="BD17" s="6"/>
    </row>
    <row r="18" spans="1:56" ht="21.95" customHeight="1">
      <c r="A18" s="15">
        <v>6</v>
      </c>
      <c r="B18" s="15"/>
      <c r="C18" s="16"/>
      <c r="D18" s="16"/>
      <c r="E18" s="1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8">
        <f t="shared" si="0"/>
        <v>0</v>
      </c>
      <c r="BC18" s="90">
        <f>BA18-ปริมาณงาน!AU15</f>
        <v>0</v>
      </c>
      <c r="BD18" s="6"/>
    </row>
    <row r="19" spans="1:56" ht="21.95" hidden="1" customHeight="1">
      <c r="A19" s="15">
        <v>7</v>
      </c>
      <c r="B19" s="15"/>
      <c r="C19" s="16"/>
      <c r="D19" s="16"/>
      <c r="E19" s="1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8">
        <f t="shared" si="0"/>
        <v>0</v>
      </c>
      <c r="BC19" s="90">
        <f>BA19-ปริมาณงาน!AU16</f>
        <v>0</v>
      </c>
      <c r="BD19" s="6"/>
    </row>
    <row r="20" spans="1:56" ht="21.95" hidden="1" customHeight="1">
      <c r="A20" s="15">
        <v>8</v>
      </c>
      <c r="B20" s="15"/>
      <c r="C20" s="16"/>
      <c r="D20" s="16"/>
      <c r="E20" s="1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8">
        <f t="shared" si="0"/>
        <v>0</v>
      </c>
      <c r="BC20" s="90">
        <f>BA20-ปริมาณงาน!AU17</f>
        <v>0</v>
      </c>
      <c r="BD20" s="6"/>
    </row>
    <row r="21" spans="1:56" ht="21.95" hidden="1" customHeight="1">
      <c r="A21" s="15">
        <v>9</v>
      </c>
      <c r="B21" s="15"/>
      <c r="C21" s="16"/>
      <c r="D21" s="16"/>
      <c r="E21" s="15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8">
        <f t="shared" si="0"/>
        <v>0</v>
      </c>
      <c r="BC21" s="90">
        <f>BA21-ปริมาณงาน!AU18</f>
        <v>0</v>
      </c>
      <c r="BD21" s="6"/>
    </row>
    <row r="22" spans="1:56" ht="21.95" hidden="1" customHeight="1">
      <c r="A22" s="15">
        <v>10</v>
      </c>
      <c r="B22" s="15"/>
      <c r="C22" s="16"/>
      <c r="D22" s="16"/>
      <c r="E22" s="15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8">
        <f t="shared" si="0"/>
        <v>0</v>
      </c>
      <c r="BC22" s="90">
        <f>BA22-ปริมาณงาน!AU19</f>
        <v>0</v>
      </c>
      <c r="BD22" s="6"/>
    </row>
    <row r="23" spans="1:56" ht="21.95" hidden="1" customHeight="1">
      <c r="A23" s="15">
        <v>11</v>
      </c>
      <c r="B23" s="15"/>
      <c r="C23" s="16"/>
      <c r="D23" s="16"/>
      <c r="E23" s="1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8">
        <f t="shared" si="0"/>
        <v>0</v>
      </c>
      <c r="BC23" s="90">
        <f>BA23-ปริมาณงาน!AU20</f>
        <v>0</v>
      </c>
      <c r="BD23" s="6"/>
    </row>
    <row r="24" spans="1:56" ht="21.95" hidden="1" customHeight="1">
      <c r="A24" s="15">
        <v>12</v>
      </c>
      <c r="B24" s="15"/>
      <c r="C24" s="16"/>
      <c r="D24" s="16"/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8">
        <f t="shared" si="0"/>
        <v>0</v>
      </c>
      <c r="BC24" s="90">
        <f>BA24-ปริมาณงาน!AU21</f>
        <v>0</v>
      </c>
      <c r="BD24" s="6"/>
    </row>
    <row r="25" spans="1:56" ht="21.95" hidden="1" customHeight="1">
      <c r="A25" s="15">
        <v>13</v>
      </c>
      <c r="B25" s="15"/>
      <c r="C25" s="16"/>
      <c r="D25" s="16"/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8">
        <f t="shared" si="0"/>
        <v>0</v>
      </c>
      <c r="BC25" s="90">
        <f>BA25-ปริมาณงาน!AU22</f>
        <v>0</v>
      </c>
      <c r="BD25" s="6"/>
    </row>
    <row r="26" spans="1:56" ht="21.95" hidden="1" customHeight="1">
      <c r="A26" s="15">
        <v>14</v>
      </c>
      <c r="B26" s="15"/>
      <c r="C26" s="16"/>
      <c r="D26" s="16"/>
      <c r="E26" s="1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8">
        <f t="shared" si="0"/>
        <v>0</v>
      </c>
      <c r="BC26" s="90">
        <f>BA26-ปริมาณงาน!AU23</f>
        <v>0</v>
      </c>
      <c r="BD26" s="6"/>
    </row>
    <row r="27" spans="1:56" ht="21.95" hidden="1" customHeight="1">
      <c r="A27" s="15">
        <v>15</v>
      </c>
      <c r="B27" s="15"/>
      <c r="C27" s="16"/>
      <c r="D27" s="16"/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8">
        <f t="shared" si="0"/>
        <v>0</v>
      </c>
      <c r="BC27" s="90">
        <f>BA27-ปริมาณงาน!AU24</f>
        <v>0</v>
      </c>
      <c r="BD27" s="6"/>
    </row>
    <row r="28" spans="1:56" ht="21.95" hidden="1" customHeight="1">
      <c r="A28" s="15">
        <v>16</v>
      </c>
      <c r="B28" s="15"/>
      <c r="C28" s="16"/>
      <c r="D28" s="16"/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8">
        <f t="shared" si="0"/>
        <v>0</v>
      </c>
      <c r="BC28" s="90">
        <f>BA28-ปริมาณงาน!AU25</f>
        <v>0</v>
      </c>
      <c r="BD28" s="6"/>
    </row>
    <row r="29" spans="1:56" ht="21.95" hidden="1" customHeight="1">
      <c r="A29" s="15">
        <v>17</v>
      </c>
      <c r="B29" s="15"/>
      <c r="C29" s="16"/>
      <c r="D29" s="16"/>
      <c r="E29" s="1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8">
        <f t="shared" si="0"/>
        <v>0</v>
      </c>
      <c r="BC29" s="90">
        <f>BA29-ปริมาณงาน!AU26</f>
        <v>0</v>
      </c>
      <c r="BD29" s="6"/>
    </row>
    <row r="30" spans="1:56" ht="21.95" hidden="1" customHeight="1">
      <c r="A30" s="15">
        <v>18</v>
      </c>
      <c r="B30" s="15"/>
      <c r="C30" s="16"/>
      <c r="D30" s="16"/>
      <c r="E30" s="1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8">
        <f t="shared" si="0"/>
        <v>0</v>
      </c>
      <c r="BC30" s="90">
        <f>BA30-ปริมาณงาน!AU27</f>
        <v>0</v>
      </c>
      <c r="BD30" s="6"/>
    </row>
    <row r="31" spans="1:56" ht="21.95" hidden="1" customHeight="1">
      <c r="A31" s="15">
        <v>19</v>
      </c>
      <c r="B31" s="15"/>
      <c r="C31" s="16"/>
      <c r="D31" s="16"/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8">
        <f t="shared" si="0"/>
        <v>0</v>
      </c>
      <c r="BC31" s="90">
        <f>BA31-ปริมาณงาน!AU28</f>
        <v>0</v>
      </c>
      <c r="BD31" s="6"/>
    </row>
    <row r="32" spans="1:56" ht="21.95" hidden="1" customHeight="1">
      <c r="A32" s="15">
        <v>20</v>
      </c>
      <c r="B32" s="15"/>
      <c r="C32" s="16"/>
      <c r="D32" s="16"/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8">
        <f t="shared" si="0"/>
        <v>0</v>
      </c>
      <c r="BC32" s="90">
        <f>BA32-ปริมาณงาน!AU29</f>
        <v>0</v>
      </c>
      <c r="BD32" s="6"/>
    </row>
    <row r="33" spans="1:56" ht="21.95" hidden="1" customHeight="1">
      <c r="A33" s="15">
        <v>21</v>
      </c>
      <c r="B33" s="15"/>
      <c r="C33" s="16"/>
      <c r="D33" s="16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8">
        <f t="shared" si="0"/>
        <v>0</v>
      </c>
      <c r="BC33" s="90">
        <f>BA33-ปริมาณงาน!AU30</f>
        <v>0</v>
      </c>
      <c r="BD33" s="6"/>
    </row>
    <row r="34" spans="1:56" ht="21.95" hidden="1" customHeight="1">
      <c r="A34" s="15">
        <v>22</v>
      </c>
      <c r="B34" s="15"/>
      <c r="C34" s="16"/>
      <c r="D34" s="16"/>
      <c r="E34" s="15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8">
        <f t="shared" si="0"/>
        <v>0</v>
      </c>
      <c r="BC34" s="90">
        <f>BA34-ปริมาณงาน!AU31</f>
        <v>0</v>
      </c>
      <c r="BD34" s="6"/>
    </row>
    <row r="35" spans="1:56" ht="21.95" hidden="1" customHeight="1">
      <c r="A35" s="15">
        <v>23</v>
      </c>
      <c r="B35" s="15"/>
      <c r="C35" s="16"/>
      <c r="D35" s="16"/>
      <c r="E35" s="1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8">
        <f t="shared" si="0"/>
        <v>0</v>
      </c>
      <c r="BC35" s="90">
        <f>BA35-ปริมาณงาน!AU32</f>
        <v>0</v>
      </c>
      <c r="BD35" s="6"/>
    </row>
    <row r="36" spans="1:56" ht="21.95" hidden="1" customHeight="1">
      <c r="A36" s="15">
        <v>24</v>
      </c>
      <c r="B36" s="15"/>
      <c r="C36" s="16"/>
      <c r="D36" s="16"/>
      <c r="E36" s="15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8">
        <f t="shared" si="0"/>
        <v>0</v>
      </c>
      <c r="BC36" s="90">
        <f>BA36-ปริมาณงาน!AU33</f>
        <v>0</v>
      </c>
      <c r="BD36" s="6"/>
    </row>
    <row r="37" spans="1:56" ht="21.95" hidden="1" customHeight="1">
      <c r="A37" s="15">
        <v>25</v>
      </c>
      <c r="B37" s="15"/>
      <c r="C37" s="16"/>
      <c r="D37" s="16"/>
      <c r="E37" s="1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8">
        <f t="shared" si="0"/>
        <v>0</v>
      </c>
      <c r="BC37" s="90">
        <f>BA37-ปริมาณงาน!AU34</f>
        <v>0</v>
      </c>
      <c r="BD37" s="6"/>
    </row>
    <row r="38" spans="1:56" ht="21.95" hidden="1" customHeight="1">
      <c r="A38" s="15">
        <v>26</v>
      </c>
      <c r="B38" s="15"/>
      <c r="C38" s="16"/>
      <c r="D38" s="16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8">
        <f t="shared" si="0"/>
        <v>0</v>
      </c>
      <c r="BC38" s="90">
        <f>BA38-ปริมาณงาน!AU35</f>
        <v>0</v>
      </c>
      <c r="BD38" s="6"/>
    </row>
    <row r="39" spans="1:56" ht="21.95" hidden="1" customHeight="1">
      <c r="A39" s="15">
        <v>27</v>
      </c>
      <c r="B39" s="15"/>
      <c r="C39" s="16"/>
      <c r="D39" s="16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8">
        <f t="shared" si="0"/>
        <v>0</v>
      </c>
      <c r="BC39" s="90">
        <f>BA39-ปริมาณงาน!AU36</f>
        <v>0</v>
      </c>
      <c r="BD39" s="6"/>
    </row>
    <row r="40" spans="1:56" ht="21.95" hidden="1" customHeight="1">
      <c r="A40" s="15">
        <v>28</v>
      </c>
      <c r="B40" s="15"/>
      <c r="C40" s="16"/>
      <c r="D40" s="16"/>
      <c r="E40" s="15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8">
        <f t="shared" si="0"/>
        <v>0</v>
      </c>
      <c r="BC40" s="90">
        <f>BA40-ปริมาณงาน!AU37</f>
        <v>0</v>
      </c>
      <c r="BD40" s="6"/>
    </row>
    <row r="41" spans="1:56" ht="21.95" hidden="1" customHeight="1">
      <c r="A41" s="15">
        <v>29</v>
      </c>
      <c r="B41" s="15"/>
      <c r="C41" s="16"/>
      <c r="D41" s="16"/>
      <c r="E41" s="15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8">
        <f t="shared" si="0"/>
        <v>0</v>
      </c>
      <c r="BC41" s="90">
        <f>BA41-ปริมาณงาน!AU38</f>
        <v>0</v>
      </c>
      <c r="BD41" s="6"/>
    </row>
    <row r="42" spans="1:56" ht="21.95" hidden="1" customHeight="1">
      <c r="A42" s="15">
        <v>30</v>
      </c>
      <c r="B42" s="15"/>
      <c r="C42" s="16"/>
      <c r="D42" s="16"/>
      <c r="E42" s="15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8">
        <f t="shared" si="0"/>
        <v>0</v>
      </c>
      <c r="BC42" s="90">
        <f>BA42-ปริมาณงาน!AU39</f>
        <v>0</v>
      </c>
      <c r="BD42" s="6"/>
    </row>
    <row r="43" spans="1:56" ht="21.95" hidden="1" customHeight="1">
      <c r="A43" s="15">
        <v>31</v>
      </c>
      <c r="B43" s="15"/>
      <c r="C43" s="16"/>
      <c r="D43" s="16"/>
      <c r="E43" s="15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8">
        <f t="shared" si="0"/>
        <v>0</v>
      </c>
      <c r="BC43" s="90">
        <f>BA43-ปริมาณงาน!AU40</f>
        <v>0</v>
      </c>
      <c r="BD43" s="6"/>
    </row>
    <row r="44" spans="1:56" ht="21.95" hidden="1" customHeight="1">
      <c r="A44" s="15">
        <v>32</v>
      </c>
      <c r="B44" s="15"/>
      <c r="C44" s="16"/>
      <c r="D44" s="16"/>
      <c r="E44" s="15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8">
        <f t="shared" si="0"/>
        <v>0</v>
      </c>
      <c r="BC44" s="90">
        <f>BA44-ปริมาณงาน!AU41</f>
        <v>0</v>
      </c>
      <c r="BD44" s="6"/>
    </row>
    <row r="45" spans="1:56" ht="21.95" hidden="1" customHeight="1">
      <c r="A45" s="15">
        <v>33</v>
      </c>
      <c r="B45" s="15"/>
      <c r="C45" s="16"/>
      <c r="D45" s="16"/>
      <c r="E45" s="15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8">
        <f t="shared" si="0"/>
        <v>0</v>
      </c>
      <c r="BC45" s="90">
        <f>BA45-ปริมาณงาน!AU42</f>
        <v>0</v>
      </c>
      <c r="BD45" s="6"/>
    </row>
    <row r="46" spans="1:56" ht="21.95" hidden="1" customHeight="1">
      <c r="A46" s="15">
        <v>34</v>
      </c>
      <c r="B46" s="15"/>
      <c r="C46" s="16"/>
      <c r="D46" s="16"/>
      <c r="E46" s="15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8">
        <f t="shared" ref="BA46:BA77" si="1">SUM(E46:AZ46)</f>
        <v>0</v>
      </c>
      <c r="BC46" s="90">
        <f>BA46-ปริมาณงาน!AU43</f>
        <v>0</v>
      </c>
      <c r="BD46" s="6"/>
    </row>
    <row r="47" spans="1:56" ht="21.95" hidden="1" customHeight="1">
      <c r="A47" s="15">
        <v>35</v>
      </c>
      <c r="B47" s="15"/>
      <c r="C47" s="16"/>
      <c r="D47" s="16"/>
      <c r="E47" s="15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8">
        <f t="shared" si="1"/>
        <v>0</v>
      </c>
      <c r="BC47" s="90">
        <f>BA47-ปริมาณงาน!AU44</f>
        <v>0</v>
      </c>
      <c r="BD47" s="6"/>
    </row>
    <row r="48" spans="1:56" ht="21.95" hidden="1" customHeight="1">
      <c r="A48" s="15">
        <v>36</v>
      </c>
      <c r="B48" s="15"/>
      <c r="C48" s="16"/>
      <c r="D48" s="16"/>
      <c r="E48" s="15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8">
        <f t="shared" si="1"/>
        <v>0</v>
      </c>
      <c r="BC48" s="90">
        <f>BA48-ปริมาณงาน!AU45</f>
        <v>0</v>
      </c>
      <c r="BD48" s="6"/>
    </row>
    <row r="49" spans="1:56" ht="21.95" hidden="1" customHeight="1">
      <c r="A49" s="15">
        <v>37</v>
      </c>
      <c r="B49" s="15"/>
      <c r="C49" s="16"/>
      <c r="D49" s="16"/>
      <c r="E49" s="15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8">
        <f t="shared" si="1"/>
        <v>0</v>
      </c>
      <c r="BC49" s="90">
        <f>BA49-ปริมาณงาน!AU46</f>
        <v>0</v>
      </c>
      <c r="BD49" s="6"/>
    </row>
    <row r="50" spans="1:56" ht="21.95" hidden="1" customHeight="1">
      <c r="A50" s="15">
        <v>38</v>
      </c>
      <c r="B50" s="15"/>
      <c r="C50" s="16"/>
      <c r="D50" s="16"/>
      <c r="E50" s="15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8">
        <f t="shared" si="1"/>
        <v>0</v>
      </c>
      <c r="BC50" s="90">
        <f>BA50-ปริมาณงาน!AU47</f>
        <v>0</v>
      </c>
      <c r="BD50" s="6"/>
    </row>
    <row r="51" spans="1:56" ht="21.95" hidden="1" customHeight="1">
      <c r="A51" s="15">
        <v>39</v>
      </c>
      <c r="B51" s="15"/>
      <c r="C51" s="16"/>
      <c r="D51" s="16"/>
      <c r="E51" s="15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8">
        <f t="shared" si="1"/>
        <v>0</v>
      </c>
      <c r="BC51" s="90">
        <f>BA51-ปริมาณงาน!AU48</f>
        <v>0</v>
      </c>
      <c r="BD51" s="6"/>
    </row>
    <row r="52" spans="1:56" ht="21.95" hidden="1" customHeight="1">
      <c r="A52" s="15">
        <v>40</v>
      </c>
      <c r="B52" s="15"/>
      <c r="C52" s="16"/>
      <c r="D52" s="16"/>
      <c r="E52" s="15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8">
        <f t="shared" si="1"/>
        <v>0</v>
      </c>
      <c r="BC52" s="90">
        <f>BA52-ปริมาณงาน!AU49</f>
        <v>0</v>
      </c>
      <c r="BD52" s="6"/>
    </row>
    <row r="53" spans="1:56" ht="21.95" hidden="1" customHeight="1">
      <c r="A53" s="15">
        <v>41</v>
      </c>
      <c r="B53" s="15"/>
      <c r="C53" s="16"/>
      <c r="D53" s="16"/>
      <c r="E53" s="1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8">
        <f t="shared" si="1"/>
        <v>0</v>
      </c>
      <c r="BC53" s="90">
        <f>BA53-ปริมาณงาน!AU50</f>
        <v>0</v>
      </c>
      <c r="BD53" s="6"/>
    </row>
    <row r="54" spans="1:56" ht="21.95" hidden="1" customHeight="1">
      <c r="A54" s="15">
        <v>42</v>
      </c>
      <c r="B54" s="15"/>
      <c r="C54" s="16"/>
      <c r="D54" s="16"/>
      <c r="E54" s="1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8">
        <f t="shared" si="1"/>
        <v>0</v>
      </c>
      <c r="BC54" s="90">
        <f>BA54-ปริมาณงาน!AU51</f>
        <v>0</v>
      </c>
      <c r="BD54" s="6"/>
    </row>
    <row r="55" spans="1:56" ht="21.95" hidden="1" customHeight="1">
      <c r="A55" s="15">
        <v>43</v>
      </c>
      <c r="B55" s="15"/>
      <c r="C55" s="16"/>
      <c r="D55" s="16"/>
      <c r="E55" s="1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8">
        <f t="shared" si="1"/>
        <v>0</v>
      </c>
      <c r="BC55" s="90">
        <f>BA55-ปริมาณงาน!AU52</f>
        <v>0</v>
      </c>
      <c r="BD55" s="6"/>
    </row>
    <row r="56" spans="1:56" ht="21.95" hidden="1" customHeight="1">
      <c r="A56" s="15">
        <v>44</v>
      </c>
      <c r="B56" s="15"/>
      <c r="C56" s="16"/>
      <c r="D56" s="16"/>
      <c r="E56" s="1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8">
        <f t="shared" si="1"/>
        <v>0</v>
      </c>
      <c r="BC56" s="90">
        <f>BA56-ปริมาณงาน!AU53</f>
        <v>0</v>
      </c>
      <c r="BD56" s="6"/>
    </row>
    <row r="57" spans="1:56" ht="21.95" hidden="1" customHeight="1">
      <c r="A57" s="15">
        <v>45</v>
      </c>
      <c r="B57" s="15"/>
      <c r="C57" s="16"/>
      <c r="D57" s="16"/>
      <c r="E57" s="15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8">
        <f t="shared" si="1"/>
        <v>0</v>
      </c>
      <c r="BC57" s="90">
        <f>BA57-ปริมาณงาน!AU54</f>
        <v>0</v>
      </c>
      <c r="BD57" s="6"/>
    </row>
    <row r="58" spans="1:56" ht="21.95" hidden="1" customHeight="1">
      <c r="A58" s="15">
        <v>46</v>
      </c>
      <c r="B58" s="15"/>
      <c r="C58" s="16"/>
      <c r="D58" s="16"/>
      <c r="E58" s="15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8">
        <f t="shared" si="1"/>
        <v>0</v>
      </c>
      <c r="BC58" s="90">
        <f>BA58-ปริมาณงาน!AU55</f>
        <v>0</v>
      </c>
      <c r="BD58" s="6"/>
    </row>
    <row r="59" spans="1:56" ht="21.95" hidden="1" customHeight="1">
      <c r="A59" s="15">
        <v>47</v>
      </c>
      <c r="B59" s="15"/>
      <c r="C59" s="16"/>
      <c r="D59" s="16"/>
      <c r="E59" s="15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8">
        <f t="shared" si="1"/>
        <v>0</v>
      </c>
      <c r="BC59" s="90">
        <f>BA59-ปริมาณงาน!AU56</f>
        <v>0</v>
      </c>
      <c r="BD59" s="6"/>
    </row>
    <row r="60" spans="1:56" ht="21.95" hidden="1" customHeight="1">
      <c r="A60" s="15">
        <v>48</v>
      </c>
      <c r="B60" s="15"/>
      <c r="C60" s="16"/>
      <c r="D60" s="16"/>
      <c r="E60" s="15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8">
        <f t="shared" si="1"/>
        <v>0</v>
      </c>
      <c r="BC60" s="90">
        <f>BA60-ปริมาณงาน!AU57</f>
        <v>0</v>
      </c>
      <c r="BD60" s="6"/>
    </row>
    <row r="61" spans="1:56" ht="21.95" hidden="1" customHeight="1">
      <c r="A61" s="15">
        <v>49</v>
      </c>
      <c r="B61" s="15"/>
      <c r="C61" s="16"/>
      <c r="D61" s="16"/>
      <c r="E61" s="15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8">
        <f t="shared" si="1"/>
        <v>0</v>
      </c>
      <c r="BC61" s="90">
        <f>BA61-ปริมาณงาน!AU58</f>
        <v>0</v>
      </c>
      <c r="BD61" s="6"/>
    </row>
    <row r="62" spans="1:56" ht="21.95" hidden="1" customHeight="1">
      <c r="A62" s="15">
        <v>50</v>
      </c>
      <c r="B62" s="15"/>
      <c r="C62" s="16"/>
      <c r="D62" s="16"/>
      <c r="E62" s="15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8">
        <f t="shared" si="1"/>
        <v>0</v>
      </c>
      <c r="BC62" s="90">
        <f>BA62-ปริมาณงาน!AU59</f>
        <v>0</v>
      </c>
      <c r="BD62" s="6"/>
    </row>
    <row r="63" spans="1:56" ht="21.95" hidden="1" customHeight="1">
      <c r="A63" s="15">
        <v>51</v>
      </c>
      <c r="B63" s="15"/>
      <c r="C63" s="16"/>
      <c r="D63" s="16"/>
      <c r="E63" s="15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8">
        <f t="shared" si="1"/>
        <v>0</v>
      </c>
      <c r="BC63" s="90">
        <f>BA63-ปริมาณงาน!AU60</f>
        <v>0</v>
      </c>
      <c r="BD63" s="6"/>
    </row>
    <row r="64" spans="1:56" ht="21.95" hidden="1" customHeight="1">
      <c r="A64" s="15">
        <v>52</v>
      </c>
      <c r="B64" s="15"/>
      <c r="C64" s="16"/>
      <c r="D64" s="16"/>
      <c r="E64" s="15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8">
        <f t="shared" si="1"/>
        <v>0</v>
      </c>
      <c r="BC64" s="90">
        <f>BA64-ปริมาณงาน!AU61</f>
        <v>0</v>
      </c>
      <c r="BD64" s="6"/>
    </row>
    <row r="65" spans="1:56" ht="21.95" hidden="1" customHeight="1">
      <c r="A65" s="15">
        <v>53</v>
      </c>
      <c r="B65" s="15"/>
      <c r="C65" s="16"/>
      <c r="D65" s="16"/>
      <c r="E65" s="15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8">
        <f t="shared" si="1"/>
        <v>0</v>
      </c>
      <c r="BC65" s="90">
        <f>BA65-ปริมาณงาน!AU62</f>
        <v>0</v>
      </c>
      <c r="BD65" s="6"/>
    </row>
    <row r="66" spans="1:56" ht="21.95" hidden="1" customHeight="1">
      <c r="A66" s="15">
        <v>54</v>
      </c>
      <c r="B66" s="15"/>
      <c r="C66" s="16"/>
      <c r="D66" s="16"/>
      <c r="E66" s="15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8">
        <f t="shared" si="1"/>
        <v>0</v>
      </c>
      <c r="BC66" s="90">
        <f>BA66-ปริมาณงาน!AU63</f>
        <v>0</v>
      </c>
      <c r="BD66" s="6"/>
    </row>
    <row r="67" spans="1:56" ht="21.95" hidden="1" customHeight="1">
      <c r="A67" s="15">
        <v>55</v>
      </c>
      <c r="B67" s="15"/>
      <c r="C67" s="16"/>
      <c r="D67" s="16"/>
      <c r="E67" s="15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8">
        <f t="shared" si="1"/>
        <v>0</v>
      </c>
      <c r="BC67" s="90">
        <f>BA67-ปริมาณงาน!AU64</f>
        <v>0</v>
      </c>
      <c r="BD67" s="6"/>
    </row>
    <row r="68" spans="1:56" ht="21.95" hidden="1" customHeight="1">
      <c r="A68" s="15">
        <v>56</v>
      </c>
      <c r="B68" s="15"/>
      <c r="C68" s="16"/>
      <c r="D68" s="16"/>
      <c r="E68" s="15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8">
        <f t="shared" si="1"/>
        <v>0</v>
      </c>
      <c r="BC68" s="90">
        <f>BA68-ปริมาณงาน!AU65</f>
        <v>0</v>
      </c>
      <c r="BD68" s="6"/>
    </row>
    <row r="69" spans="1:56" ht="21.95" hidden="1" customHeight="1">
      <c r="A69" s="15">
        <v>57</v>
      </c>
      <c r="B69" s="15"/>
      <c r="C69" s="16"/>
      <c r="D69" s="16"/>
      <c r="E69" s="15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8">
        <f t="shared" si="1"/>
        <v>0</v>
      </c>
      <c r="BC69" s="90">
        <f>BA69-ปริมาณงาน!AU66</f>
        <v>0</v>
      </c>
      <c r="BD69" s="6"/>
    </row>
    <row r="70" spans="1:56" ht="21.95" hidden="1" customHeight="1">
      <c r="A70" s="15">
        <v>58</v>
      </c>
      <c r="B70" s="15"/>
      <c r="C70" s="16"/>
      <c r="D70" s="16"/>
      <c r="E70" s="15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8">
        <f t="shared" si="1"/>
        <v>0</v>
      </c>
      <c r="BC70" s="90">
        <f>BA70-ปริมาณงาน!AU67</f>
        <v>0</v>
      </c>
      <c r="BD70" s="6"/>
    </row>
    <row r="71" spans="1:56" ht="21.95" hidden="1" customHeight="1">
      <c r="A71" s="15">
        <v>59</v>
      </c>
      <c r="B71" s="15"/>
      <c r="C71" s="16"/>
      <c r="D71" s="16"/>
      <c r="E71" s="15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8">
        <f t="shared" si="1"/>
        <v>0</v>
      </c>
      <c r="BC71" s="90">
        <f>BA71-ปริมาณงาน!AU68</f>
        <v>0</v>
      </c>
      <c r="BD71" s="6"/>
    </row>
    <row r="72" spans="1:56" ht="21.95" hidden="1" customHeight="1">
      <c r="A72" s="15">
        <v>60</v>
      </c>
      <c r="B72" s="15"/>
      <c r="C72" s="16"/>
      <c r="D72" s="16"/>
      <c r="E72" s="15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8">
        <f t="shared" si="1"/>
        <v>0</v>
      </c>
      <c r="BC72" s="90">
        <f>BA72-ปริมาณงาน!AU69</f>
        <v>0</v>
      </c>
      <c r="BD72" s="6"/>
    </row>
    <row r="73" spans="1:56" ht="21.95" hidden="1" customHeight="1">
      <c r="A73" s="15">
        <v>61</v>
      </c>
      <c r="B73" s="15"/>
      <c r="C73" s="16"/>
      <c r="D73" s="16"/>
      <c r="E73" s="15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8">
        <f t="shared" si="1"/>
        <v>0</v>
      </c>
      <c r="BC73" s="90">
        <f>BA73-ปริมาณงาน!AU70</f>
        <v>0</v>
      </c>
      <c r="BD73" s="6"/>
    </row>
    <row r="74" spans="1:56" ht="21.95" hidden="1" customHeight="1">
      <c r="A74" s="15">
        <v>62</v>
      </c>
      <c r="B74" s="15"/>
      <c r="C74" s="16"/>
      <c r="D74" s="16"/>
      <c r="E74" s="15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8">
        <f t="shared" si="1"/>
        <v>0</v>
      </c>
      <c r="BC74" s="90">
        <f>BA74-ปริมาณงาน!AU71</f>
        <v>0</v>
      </c>
      <c r="BD74" s="6"/>
    </row>
    <row r="75" spans="1:56" ht="21.95" hidden="1" customHeight="1">
      <c r="A75" s="15">
        <v>63</v>
      </c>
      <c r="B75" s="15"/>
      <c r="C75" s="16"/>
      <c r="D75" s="16"/>
      <c r="E75" s="15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8">
        <f t="shared" si="1"/>
        <v>0</v>
      </c>
      <c r="BC75" s="90">
        <f>BA75-ปริมาณงาน!AU72</f>
        <v>0</v>
      </c>
      <c r="BD75" s="6"/>
    </row>
    <row r="76" spans="1:56" ht="21.95" hidden="1" customHeight="1">
      <c r="A76" s="15">
        <v>64</v>
      </c>
      <c r="B76" s="15"/>
      <c r="C76" s="16"/>
      <c r="D76" s="16"/>
      <c r="E76" s="15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8">
        <f t="shared" si="1"/>
        <v>0</v>
      </c>
      <c r="BC76" s="90">
        <f>BA76-ปริมาณงาน!AU73</f>
        <v>0</v>
      </c>
      <c r="BD76" s="6"/>
    </row>
    <row r="77" spans="1:56" ht="21.95" hidden="1" customHeight="1">
      <c r="A77" s="15">
        <v>65</v>
      </c>
      <c r="B77" s="15"/>
      <c r="C77" s="16"/>
      <c r="D77" s="16"/>
      <c r="E77" s="15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8">
        <f t="shared" si="1"/>
        <v>0</v>
      </c>
      <c r="BC77" s="90">
        <f>BA77-ปริมาณงาน!AU74</f>
        <v>0</v>
      </c>
      <c r="BD77" s="6"/>
    </row>
    <row r="78" spans="1:56" ht="21.95" hidden="1" customHeight="1">
      <c r="A78" s="15">
        <v>66</v>
      </c>
      <c r="B78" s="15"/>
      <c r="C78" s="16"/>
      <c r="D78" s="16"/>
      <c r="E78" s="15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8">
        <f t="shared" ref="BA78:BA109" si="2">SUM(E78:AZ78)</f>
        <v>0</v>
      </c>
      <c r="BC78" s="90">
        <f>BA78-ปริมาณงาน!AU75</f>
        <v>0</v>
      </c>
      <c r="BD78" s="6"/>
    </row>
    <row r="79" spans="1:56" ht="21.95" hidden="1" customHeight="1">
      <c r="A79" s="15">
        <v>67</v>
      </c>
      <c r="B79" s="15"/>
      <c r="C79" s="16"/>
      <c r="D79" s="16"/>
      <c r="E79" s="15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8">
        <f t="shared" si="2"/>
        <v>0</v>
      </c>
      <c r="BC79" s="90">
        <f>BA79-ปริมาณงาน!AU76</f>
        <v>0</v>
      </c>
      <c r="BD79" s="6"/>
    </row>
    <row r="80" spans="1:56" ht="21.95" hidden="1" customHeight="1">
      <c r="A80" s="15">
        <v>68</v>
      </c>
      <c r="B80" s="15"/>
      <c r="C80" s="16"/>
      <c r="D80" s="16"/>
      <c r="E80" s="15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8">
        <f t="shared" si="2"/>
        <v>0</v>
      </c>
      <c r="BC80" s="90">
        <f>BA80-ปริมาณงาน!AU77</f>
        <v>0</v>
      </c>
      <c r="BD80" s="6"/>
    </row>
    <row r="81" spans="1:56" ht="21.95" hidden="1" customHeight="1">
      <c r="A81" s="15">
        <v>69</v>
      </c>
      <c r="B81" s="15"/>
      <c r="C81" s="16"/>
      <c r="D81" s="16"/>
      <c r="E81" s="15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8">
        <f t="shared" si="2"/>
        <v>0</v>
      </c>
      <c r="BC81" s="90">
        <f>BA81-ปริมาณงาน!AU78</f>
        <v>0</v>
      </c>
      <c r="BD81" s="6"/>
    </row>
    <row r="82" spans="1:56" ht="21.95" hidden="1" customHeight="1">
      <c r="A82" s="15">
        <v>70</v>
      </c>
      <c r="B82" s="15"/>
      <c r="C82" s="16"/>
      <c r="D82" s="16"/>
      <c r="E82" s="15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8">
        <f t="shared" si="2"/>
        <v>0</v>
      </c>
      <c r="BC82" s="90">
        <f>BA82-ปริมาณงาน!AU79</f>
        <v>0</v>
      </c>
      <c r="BD82" s="6"/>
    </row>
    <row r="83" spans="1:56" ht="21.95" hidden="1" customHeight="1">
      <c r="A83" s="15">
        <v>71</v>
      </c>
      <c r="B83" s="15"/>
      <c r="C83" s="16"/>
      <c r="D83" s="16"/>
      <c r="E83" s="15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8">
        <f t="shared" si="2"/>
        <v>0</v>
      </c>
      <c r="BC83" s="90">
        <f>BA83-ปริมาณงาน!AU80</f>
        <v>0</v>
      </c>
      <c r="BD83" s="6"/>
    </row>
    <row r="84" spans="1:56" ht="21.95" hidden="1" customHeight="1">
      <c r="A84" s="15">
        <v>72</v>
      </c>
      <c r="B84" s="15"/>
      <c r="C84" s="16"/>
      <c r="D84" s="16"/>
      <c r="E84" s="15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8">
        <f t="shared" si="2"/>
        <v>0</v>
      </c>
      <c r="BC84" s="90">
        <f>BA84-ปริมาณงาน!AU81</f>
        <v>0</v>
      </c>
      <c r="BD84" s="6"/>
    </row>
    <row r="85" spans="1:56" ht="21.95" hidden="1" customHeight="1">
      <c r="A85" s="15">
        <v>73</v>
      </c>
      <c r="B85" s="15"/>
      <c r="C85" s="16"/>
      <c r="D85" s="16"/>
      <c r="E85" s="15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8">
        <f t="shared" si="2"/>
        <v>0</v>
      </c>
      <c r="BC85" s="90">
        <f>BA85-ปริมาณงาน!AU82</f>
        <v>0</v>
      </c>
      <c r="BD85" s="6"/>
    </row>
    <row r="86" spans="1:56" ht="21.95" hidden="1" customHeight="1">
      <c r="A86" s="15">
        <v>74</v>
      </c>
      <c r="B86" s="15"/>
      <c r="C86" s="16"/>
      <c r="D86" s="16"/>
      <c r="E86" s="15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8">
        <f t="shared" si="2"/>
        <v>0</v>
      </c>
      <c r="BC86" s="90">
        <f>BA86-ปริมาณงาน!AU83</f>
        <v>0</v>
      </c>
      <c r="BD86" s="6"/>
    </row>
    <row r="87" spans="1:56" ht="21.95" hidden="1" customHeight="1">
      <c r="A87" s="15">
        <v>75</v>
      </c>
      <c r="B87" s="15"/>
      <c r="C87" s="16"/>
      <c r="D87" s="16"/>
      <c r="E87" s="15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8">
        <f t="shared" si="2"/>
        <v>0</v>
      </c>
      <c r="BC87" s="90">
        <f>BA87-ปริมาณงาน!AU84</f>
        <v>0</v>
      </c>
      <c r="BD87" s="6"/>
    </row>
    <row r="88" spans="1:56" ht="21.95" hidden="1" customHeight="1">
      <c r="A88" s="15">
        <v>76</v>
      </c>
      <c r="B88" s="15"/>
      <c r="C88" s="16"/>
      <c r="D88" s="16"/>
      <c r="E88" s="15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8">
        <f t="shared" si="2"/>
        <v>0</v>
      </c>
      <c r="BC88" s="90">
        <f>BA88-ปริมาณงาน!AU85</f>
        <v>0</v>
      </c>
      <c r="BD88" s="6"/>
    </row>
    <row r="89" spans="1:56" ht="21.95" hidden="1" customHeight="1">
      <c r="A89" s="15">
        <v>77</v>
      </c>
      <c r="B89" s="15"/>
      <c r="C89" s="16"/>
      <c r="D89" s="16"/>
      <c r="E89" s="15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8">
        <f t="shared" si="2"/>
        <v>0</v>
      </c>
      <c r="BC89" s="90">
        <f>BA89-ปริมาณงาน!AU86</f>
        <v>0</v>
      </c>
      <c r="BD89" s="6"/>
    </row>
    <row r="90" spans="1:56" ht="21.95" hidden="1" customHeight="1">
      <c r="A90" s="15">
        <v>78</v>
      </c>
      <c r="B90" s="15"/>
      <c r="C90" s="16"/>
      <c r="D90" s="16"/>
      <c r="E90" s="15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8">
        <f t="shared" si="2"/>
        <v>0</v>
      </c>
      <c r="BC90" s="90">
        <f>BA90-ปริมาณงาน!AU87</f>
        <v>0</v>
      </c>
      <c r="BD90" s="6"/>
    </row>
    <row r="91" spans="1:56" ht="21.95" hidden="1" customHeight="1">
      <c r="A91" s="15">
        <v>79</v>
      </c>
      <c r="B91" s="15"/>
      <c r="C91" s="16"/>
      <c r="D91" s="16"/>
      <c r="E91" s="15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8">
        <f t="shared" si="2"/>
        <v>0</v>
      </c>
      <c r="BC91" s="90">
        <f>BA91-ปริมาณงาน!AU88</f>
        <v>0</v>
      </c>
      <c r="BD91" s="6"/>
    </row>
    <row r="92" spans="1:56" ht="21.95" hidden="1" customHeight="1">
      <c r="A92" s="15">
        <v>80</v>
      </c>
      <c r="B92" s="15"/>
      <c r="C92" s="16"/>
      <c r="D92" s="16"/>
      <c r="E92" s="15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8">
        <f t="shared" si="2"/>
        <v>0</v>
      </c>
      <c r="BC92" s="90">
        <f>BA92-ปริมาณงาน!AU89</f>
        <v>0</v>
      </c>
      <c r="BD92" s="6"/>
    </row>
    <row r="93" spans="1:56" ht="21.95" hidden="1" customHeight="1">
      <c r="A93" s="15">
        <v>81</v>
      </c>
      <c r="B93" s="15"/>
      <c r="C93" s="16"/>
      <c r="D93" s="16"/>
      <c r="E93" s="15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8">
        <f t="shared" si="2"/>
        <v>0</v>
      </c>
      <c r="BC93" s="90">
        <f>BA93-ปริมาณงาน!AU90</f>
        <v>0</v>
      </c>
      <c r="BD93" s="6"/>
    </row>
    <row r="94" spans="1:56" ht="21.95" hidden="1" customHeight="1">
      <c r="A94" s="15">
        <v>82</v>
      </c>
      <c r="B94" s="15"/>
      <c r="C94" s="16"/>
      <c r="D94" s="16"/>
      <c r="E94" s="15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8">
        <f t="shared" si="2"/>
        <v>0</v>
      </c>
      <c r="BC94" s="90">
        <f>BA94-ปริมาณงาน!AU91</f>
        <v>0</v>
      </c>
      <c r="BD94" s="6"/>
    </row>
    <row r="95" spans="1:56" ht="21.95" hidden="1" customHeight="1">
      <c r="A95" s="15">
        <v>83</v>
      </c>
      <c r="B95" s="15"/>
      <c r="C95" s="16"/>
      <c r="D95" s="16"/>
      <c r="E95" s="15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8">
        <f t="shared" si="2"/>
        <v>0</v>
      </c>
      <c r="BC95" s="90">
        <f>BA95-ปริมาณงาน!AU92</f>
        <v>0</v>
      </c>
      <c r="BD95" s="6"/>
    </row>
    <row r="96" spans="1:56" ht="21.95" hidden="1" customHeight="1">
      <c r="A96" s="15">
        <v>84</v>
      </c>
      <c r="B96" s="15"/>
      <c r="C96" s="16"/>
      <c r="D96" s="16"/>
      <c r="E96" s="15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8">
        <f t="shared" si="2"/>
        <v>0</v>
      </c>
      <c r="BC96" s="90">
        <f>BA96-ปริมาณงาน!AU93</f>
        <v>0</v>
      </c>
      <c r="BD96" s="6"/>
    </row>
    <row r="97" spans="1:56" ht="21.95" hidden="1" customHeight="1">
      <c r="A97" s="15">
        <v>85</v>
      </c>
      <c r="B97" s="15"/>
      <c r="C97" s="16"/>
      <c r="D97" s="16"/>
      <c r="E97" s="15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8">
        <f t="shared" si="2"/>
        <v>0</v>
      </c>
      <c r="BC97" s="90">
        <f>BA97-ปริมาณงาน!AU94</f>
        <v>0</v>
      </c>
      <c r="BD97" s="6"/>
    </row>
    <row r="98" spans="1:56" ht="21.95" hidden="1" customHeight="1">
      <c r="A98" s="15">
        <v>86</v>
      </c>
      <c r="B98" s="15"/>
      <c r="C98" s="16"/>
      <c r="D98" s="16"/>
      <c r="E98" s="15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8">
        <f t="shared" si="2"/>
        <v>0</v>
      </c>
      <c r="BC98" s="90">
        <f>BA98-ปริมาณงาน!AU95</f>
        <v>0</v>
      </c>
      <c r="BD98" s="6"/>
    </row>
    <row r="99" spans="1:56" ht="21.95" hidden="1" customHeight="1">
      <c r="A99" s="15">
        <v>87</v>
      </c>
      <c r="B99" s="15"/>
      <c r="C99" s="16"/>
      <c r="D99" s="16"/>
      <c r="E99" s="15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8">
        <f t="shared" si="2"/>
        <v>0</v>
      </c>
      <c r="BC99" s="90">
        <f>BA99-ปริมาณงาน!AU96</f>
        <v>0</v>
      </c>
      <c r="BD99" s="6"/>
    </row>
    <row r="100" spans="1:56" ht="21.95" hidden="1" customHeight="1">
      <c r="A100" s="15">
        <v>88</v>
      </c>
      <c r="B100" s="15"/>
      <c r="C100" s="16"/>
      <c r="D100" s="16"/>
      <c r="E100" s="15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8">
        <f t="shared" si="2"/>
        <v>0</v>
      </c>
      <c r="BC100" s="90">
        <f>BA100-ปริมาณงาน!AU97</f>
        <v>0</v>
      </c>
      <c r="BD100" s="6"/>
    </row>
    <row r="101" spans="1:56" ht="21.95" hidden="1" customHeight="1">
      <c r="A101" s="15">
        <v>89</v>
      </c>
      <c r="B101" s="15"/>
      <c r="C101" s="16"/>
      <c r="D101" s="16"/>
      <c r="E101" s="15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8">
        <f t="shared" si="2"/>
        <v>0</v>
      </c>
      <c r="BC101" s="90">
        <f>BA101-ปริมาณงาน!AU98</f>
        <v>0</v>
      </c>
      <c r="BD101" s="6"/>
    </row>
    <row r="102" spans="1:56" ht="21.95" hidden="1" customHeight="1">
      <c r="A102" s="15">
        <v>90</v>
      </c>
      <c r="B102" s="15"/>
      <c r="C102" s="16"/>
      <c r="D102" s="16"/>
      <c r="E102" s="15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8">
        <f t="shared" si="2"/>
        <v>0</v>
      </c>
      <c r="BC102" s="90">
        <f>BA102-ปริมาณงาน!AU99</f>
        <v>0</v>
      </c>
      <c r="BD102" s="6"/>
    </row>
    <row r="103" spans="1:56" ht="21.95" hidden="1" customHeight="1">
      <c r="A103" s="15">
        <v>91</v>
      </c>
      <c r="B103" s="15"/>
      <c r="C103" s="16"/>
      <c r="D103" s="16"/>
      <c r="E103" s="15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8">
        <f t="shared" si="2"/>
        <v>0</v>
      </c>
      <c r="BC103" s="90">
        <f>BA103-ปริมาณงาน!AU100</f>
        <v>0</v>
      </c>
      <c r="BD103" s="6"/>
    </row>
    <row r="104" spans="1:56" ht="21.95" hidden="1" customHeight="1">
      <c r="A104" s="15">
        <v>92</v>
      </c>
      <c r="B104" s="15"/>
      <c r="C104" s="16"/>
      <c r="D104" s="16"/>
      <c r="E104" s="15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8">
        <f t="shared" si="2"/>
        <v>0</v>
      </c>
      <c r="BC104" s="90">
        <f>BA104-ปริมาณงาน!AU101</f>
        <v>0</v>
      </c>
      <c r="BD104" s="6"/>
    </row>
    <row r="105" spans="1:56" ht="21.95" hidden="1" customHeight="1">
      <c r="A105" s="15">
        <v>93</v>
      </c>
      <c r="B105" s="15"/>
      <c r="C105" s="16"/>
      <c r="D105" s="16"/>
      <c r="E105" s="15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8">
        <f t="shared" si="2"/>
        <v>0</v>
      </c>
      <c r="BC105" s="90">
        <f>BA105-ปริมาณงาน!AU102</f>
        <v>0</v>
      </c>
      <c r="BD105" s="6"/>
    </row>
    <row r="106" spans="1:56" ht="21.95" hidden="1" customHeight="1">
      <c r="A106" s="15">
        <v>94</v>
      </c>
      <c r="B106" s="15"/>
      <c r="C106" s="16"/>
      <c r="D106" s="16"/>
      <c r="E106" s="15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8">
        <f t="shared" si="2"/>
        <v>0</v>
      </c>
      <c r="BC106" s="90">
        <f>BA106-ปริมาณงาน!AU103</f>
        <v>0</v>
      </c>
      <c r="BD106" s="6"/>
    </row>
    <row r="107" spans="1:56" ht="21.95" hidden="1" customHeight="1">
      <c r="A107" s="15">
        <v>95</v>
      </c>
      <c r="B107" s="15"/>
      <c r="C107" s="16"/>
      <c r="D107" s="16"/>
      <c r="E107" s="15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8">
        <f t="shared" si="2"/>
        <v>0</v>
      </c>
      <c r="BC107" s="90">
        <f>BA107-ปริมาณงาน!AU104</f>
        <v>0</v>
      </c>
      <c r="BD107" s="6"/>
    </row>
    <row r="108" spans="1:56" ht="21.95" hidden="1" customHeight="1">
      <c r="A108" s="15">
        <v>96</v>
      </c>
      <c r="B108" s="15"/>
      <c r="C108" s="16"/>
      <c r="D108" s="16"/>
      <c r="E108" s="15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8">
        <f t="shared" si="2"/>
        <v>0</v>
      </c>
      <c r="BC108" s="90">
        <f>BA108-ปริมาณงาน!AU105</f>
        <v>0</v>
      </c>
      <c r="BD108" s="6"/>
    </row>
    <row r="109" spans="1:56" ht="21.95" hidden="1" customHeight="1">
      <c r="A109" s="15">
        <v>97</v>
      </c>
      <c r="B109" s="15"/>
      <c r="C109" s="16"/>
      <c r="D109" s="16"/>
      <c r="E109" s="15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8">
        <f t="shared" si="2"/>
        <v>0</v>
      </c>
      <c r="BC109" s="90">
        <f>BA109-ปริมาณงาน!AU106</f>
        <v>0</v>
      </c>
      <c r="BD109" s="6"/>
    </row>
    <row r="110" spans="1:56" ht="21.95" hidden="1" customHeight="1">
      <c r="A110" s="15">
        <v>98</v>
      </c>
      <c r="B110" s="15"/>
      <c r="C110" s="16"/>
      <c r="D110" s="16"/>
      <c r="E110" s="15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8">
        <f t="shared" ref="BA110:BA131" si="3">SUM(E110:AZ110)</f>
        <v>0</v>
      </c>
      <c r="BC110" s="90">
        <f>BA110-ปริมาณงาน!AU107</f>
        <v>0</v>
      </c>
      <c r="BD110" s="6"/>
    </row>
    <row r="111" spans="1:56" ht="21.95" hidden="1" customHeight="1">
      <c r="A111" s="15">
        <v>99</v>
      </c>
      <c r="B111" s="15"/>
      <c r="C111" s="16"/>
      <c r="D111" s="16"/>
      <c r="E111" s="15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8">
        <f t="shared" si="3"/>
        <v>0</v>
      </c>
      <c r="BC111" s="90">
        <f>BA111-ปริมาณงาน!AU108</f>
        <v>0</v>
      </c>
      <c r="BD111" s="6"/>
    </row>
    <row r="112" spans="1:56" ht="21.95" hidden="1" customHeight="1">
      <c r="A112" s="15">
        <v>100</v>
      </c>
      <c r="B112" s="15"/>
      <c r="C112" s="16"/>
      <c r="D112" s="16"/>
      <c r="E112" s="15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8">
        <f t="shared" si="3"/>
        <v>0</v>
      </c>
      <c r="BC112" s="90">
        <f>BA112-ปริมาณงาน!AU109</f>
        <v>0</v>
      </c>
      <c r="BD112" s="6"/>
    </row>
    <row r="113" spans="1:56" ht="21.95" hidden="1" customHeight="1">
      <c r="A113" s="15">
        <v>101</v>
      </c>
      <c r="B113" s="15"/>
      <c r="C113" s="16"/>
      <c r="D113" s="16"/>
      <c r="E113" s="15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8">
        <f t="shared" si="3"/>
        <v>0</v>
      </c>
      <c r="BC113" s="90">
        <f>BA113-ปริมาณงาน!AU110</f>
        <v>0</v>
      </c>
      <c r="BD113" s="6"/>
    </row>
    <row r="114" spans="1:56" ht="21.95" hidden="1" customHeight="1">
      <c r="A114" s="15">
        <v>102</v>
      </c>
      <c r="B114" s="15"/>
      <c r="C114" s="16"/>
      <c r="D114" s="16"/>
      <c r="E114" s="15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8">
        <f t="shared" si="3"/>
        <v>0</v>
      </c>
      <c r="BC114" s="90">
        <f>BA114-ปริมาณงาน!AU111</f>
        <v>0</v>
      </c>
      <c r="BD114" s="6"/>
    </row>
    <row r="115" spans="1:56" ht="21.95" hidden="1" customHeight="1">
      <c r="A115" s="15">
        <v>103</v>
      </c>
      <c r="B115" s="15"/>
      <c r="C115" s="16"/>
      <c r="D115" s="16"/>
      <c r="E115" s="15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8">
        <f t="shared" si="3"/>
        <v>0</v>
      </c>
      <c r="BC115" s="90">
        <f>BA115-ปริมาณงาน!AU112</f>
        <v>0</v>
      </c>
      <c r="BD115" s="6"/>
    </row>
    <row r="116" spans="1:56" ht="21.95" hidden="1" customHeight="1">
      <c r="A116" s="15">
        <v>104</v>
      </c>
      <c r="B116" s="15"/>
      <c r="C116" s="16"/>
      <c r="D116" s="16"/>
      <c r="E116" s="15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8">
        <f t="shared" si="3"/>
        <v>0</v>
      </c>
      <c r="BC116" s="90">
        <f>BA116-ปริมาณงาน!AU113</f>
        <v>0</v>
      </c>
      <c r="BD116" s="6"/>
    </row>
    <row r="117" spans="1:56" ht="21.95" hidden="1" customHeight="1">
      <c r="A117" s="15">
        <v>105</v>
      </c>
      <c r="B117" s="15"/>
      <c r="C117" s="16"/>
      <c r="D117" s="16"/>
      <c r="E117" s="15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8">
        <f t="shared" si="3"/>
        <v>0</v>
      </c>
      <c r="BC117" s="90">
        <f>BA117-ปริมาณงาน!AU114</f>
        <v>0</v>
      </c>
      <c r="BD117" s="6"/>
    </row>
    <row r="118" spans="1:56" ht="21.95" hidden="1" customHeight="1">
      <c r="A118" s="15">
        <v>106</v>
      </c>
      <c r="B118" s="15"/>
      <c r="C118" s="16"/>
      <c r="D118" s="16"/>
      <c r="E118" s="15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8">
        <f t="shared" si="3"/>
        <v>0</v>
      </c>
      <c r="BC118" s="90">
        <f>BA118-ปริมาณงาน!AU115</f>
        <v>0</v>
      </c>
      <c r="BD118" s="6"/>
    </row>
    <row r="119" spans="1:56" ht="21.95" hidden="1" customHeight="1">
      <c r="A119" s="15">
        <v>107</v>
      </c>
      <c r="B119" s="15"/>
      <c r="C119" s="16"/>
      <c r="D119" s="16"/>
      <c r="E119" s="15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8">
        <f t="shared" si="3"/>
        <v>0</v>
      </c>
      <c r="BC119" s="90">
        <f>BA119-ปริมาณงาน!AU116</f>
        <v>0</v>
      </c>
      <c r="BD119" s="6"/>
    </row>
    <row r="120" spans="1:56" ht="21.95" hidden="1" customHeight="1">
      <c r="A120" s="15">
        <v>108</v>
      </c>
      <c r="B120" s="15"/>
      <c r="C120" s="16"/>
      <c r="D120" s="16"/>
      <c r="E120" s="15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8">
        <f t="shared" si="3"/>
        <v>0</v>
      </c>
      <c r="BC120" s="90">
        <f>BA120-ปริมาณงาน!AU117</f>
        <v>0</v>
      </c>
      <c r="BD120" s="6"/>
    </row>
    <row r="121" spans="1:56" ht="21.95" hidden="1" customHeight="1">
      <c r="A121" s="15">
        <v>109</v>
      </c>
      <c r="B121" s="15"/>
      <c r="C121" s="16"/>
      <c r="D121" s="16"/>
      <c r="E121" s="15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8">
        <f t="shared" si="3"/>
        <v>0</v>
      </c>
      <c r="BC121" s="90">
        <f>BA121-ปริมาณงาน!AU118</f>
        <v>0</v>
      </c>
      <c r="BD121" s="6"/>
    </row>
    <row r="122" spans="1:56" ht="21.95" hidden="1" customHeight="1">
      <c r="A122" s="15">
        <v>110</v>
      </c>
      <c r="B122" s="15"/>
      <c r="C122" s="16"/>
      <c r="D122" s="16"/>
      <c r="E122" s="15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8">
        <f t="shared" si="3"/>
        <v>0</v>
      </c>
      <c r="BC122" s="90">
        <f>BA122-ปริมาณงาน!AU119</f>
        <v>0</v>
      </c>
      <c r="BD122" s="6"/>
    </row>
    <row r="123" spans="1:56" ht="21.95" hidden="1" customHeight="1">
      <c r="A123" s="15">
        <v>111</v>
      </c>
      <c r="B123" s="15"/>
      <c r="C123" s="16"/>
      <c r="D123" s="16"/>
      <c r="E123" s="15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8">
        <f t="shared" si="3"/>
        <v>0</v>
      </c>
      <c r="BC123" s="90">
        <f>BA123-ปริมาณงาน!AU120</f>
        <v>0</v>
      </c>
      <c r="BD123" s="6"/>
    </row>
    <row r="124" spans="1:56" ht="21.95" hidden="1" customHeight="1">
      <c r="A124" s="15">
        <v>112</v>
      </c>
      <c r="B124" s="15"/>
      <c r="C124" s="16"/>
      <c r="D124" s="16"/>
      <c r="E124" s="15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8">
        <f t="shared" si="3"/>
        <v>0</v>
      </c>
      <c r="BC124" s="90">
        <f>BA124-ปริมาณงาน!AU121</f>
        <v>0</v>
      </c>
      <c r="BD124" s="6"/>
    </row>
    <row r="125" spans="1:56" ht="21.95" hidden="1" customHeight="1">
      <c r="A125" s="15">
        <v>113</v>
      </c>
      <c r="B125" s="15"/>
      <c r="C125" s="16"/>
      <c r="D125" s="16"/>
      <c r="E125" s="15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8">
        <f t="shared" si="3"/>
        <v>0</v>
      </c>
      <c r="BC125" s="90">
        <f>BA125-ปริมาณงาน!AU122</f>
        <v>0</v>
      </c>
      <c r="BD125" s="6"/>
    </row>
    <row r="126" spans="1:56" ht="21.95" hidden="1" customHeight="1">
      <c r="A126" s="15">
        <v>114</v>
      </c>
      <c r="B126" s="15"/>
      <c r="C126" s="16"/>
      <c r="D126" s="16"/>
      <c r="E126" s="15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8">
        <f t="shared" si="3"/>
        <v>0</v>
      </c>
      <c r="BC126" s="90">
        <f>BA126-ปริมาณงาน!AU123</f>
        <v>0</v>
      </c>
      <c r="BD126" s="6"/>
    </row>
    <row r="127" spans="1:56" ht="21.95" hidden="1" customHeight="1">
      <c r="A127" s="15">
        <v>115</v>
      </c>
      <c r="B127" s="15"/>
      <c r="C127" s="16"/>
      <c r="D127" s="16"/>
      <c r="E127" s="15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8">
        <f t="shared" si="3"/>
        <v>0</v>
      </c>
      <c r="BC127" s="90">
        <f>BA127-ปริมาณงาน!AU124</f>
        <v>0</v>
      </c>
      <c r="BD127" s="6"/>
    </row>
    <row r="128" spans="1:56" ht="21.95" hidden="1" customHeight="1">
      <c r="A128" s="15">
        <v>116</v>
      </c>
      <c r="B128" s="15"/>
      <c r="C128" s="16"/>
      <c r="D128" s="16"/>
      <c r="E128" s="15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8">
        <f t="shared" si="3"/>
        <v>0</v>
      </c>
      <c r="BC128" s="90">
        <f>BA128-ปริมาณงาน!AU125</f>
        <v>0</v>
      </c>
      <c r="BD128" s="6"/>
    </row>
    <row r="129" spans="1:56" ht="21.95" customHeight="1">
      <c r="A129" s="15">
        <v>117</v>
      </c>
      <c r="B129" s="15"/>
      <c r="C129" s="16"/>
      <c r="D129" s="16"/>
      <c r="E129" s="15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8">
        <f t="shared" si="3"/>
        <v>0</v>
      </c>
      <c r="BC129" s="90">
        <f>BA129-ปริมาณงาน!AU126</f>
        <v>0</v>
      </c>
      <c r="BD129" s="6"/>
    </row>
    <row r="130" spans="1:56" ht="21.95" customHeight="1">
      <c r="A130" s="15">
        <v>118</v>
      </c>
      <c r="B130" s="15"/>
      <c r="C130" s="16"/>
      <c r="D130" s="16"/>
      <c r="E130" s="15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8">
        <f t="shared" si="3"/>
        <v>0</v>
      </c>
      <c r="BC130" s="90">
        <f>BA130-ปริมาณงาน!AU127</f>
        <v>0</v>
      </c>
      <c r="BD130" s="6"/>
    </row>
    <row r="131" spans="1:56" ht="21.95" customHeight="1">
      <c r="A131" s="15">
        <v>119</v>
      </c>
      <c r="B131" s="15"/>
      <c r="C131" s="16"/>
      <c r="D131" s="16"/>
      <c r="E131" s="15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8">
        <f t="shared" si="3"/>
        <v>0</v>
      </c>
      <c r="BC131" s="90">
        <f>BA131-ปริมาณงาน!AU128</f>
        <v>0</v>
      </c>
      <c r="BD131" s="6"/>
    </row>
    <row r="132" spans="1:56" ht="21.95" customHeight="1">
      <c r="A132" s="15">
        <v>120</v>
      </c>
      <c r="B132" s="58"/>
      <c r="C132" s="19"/>
      <c r="D132" s="102"/>
      <c r="E132" s="15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8">
        <f>SUM(E132:AZ132)</f>
        <v>0</v>
      </c>
      <c r="BC132" s="90" t="e">
        <f>BA132-ปริมาณงาน!#REF!</f>
        <v>#REF!</v>
      </c>
      <c r="BD132" s="6"/>
    </row>
    <row r="133" spans="1:56" s="21" customFormat="1" ht="31.9" customHeight="1">
      <c r="A133" s="344" t="s">
        <v>104</v>
      </c>
      <c r="B133" s="345"/>
      <c r="C133" s="346"/>
      <c r="D133" s="100"/>
      <c r="E133" s="20">
        <f t="shared" ref="E133:AZ133" si="4">SUM(E13:E132)</f>
        <v>0</v>
      </c>
      <c r="F133" s="20">
        <f t="shared" si="4"/>
        <v>0</v>
      </c>
      <c r="G133" s="20">
        <f t="shared" si="4"/>
        <v>0</v>
      </c>
      <c r="H133" s="20">
        <f t="shared" si="4"/>
        <v>0</v>
      </c>
      <c r="I133" s="20">
        <f t="shared" si="4"/>
        <v>0</v>
      </c>
      <c r="J133" s="20">
        <f t="shared" si="4"/>
        <v>0</v>
      </c>
      <c r="K133" s="20">
        <f t="shared" si="4"/>
        <v>0</v>
      </c>
      <c r="L133" s="20">
        <f t="shared" si="4"/>
        <v>0</v>
      </c>
      <c r="M133" s="20">
        <f t="shared" si="4"/>
        <v>0</v>
      </c>
      <c r="N133" s="20">
        <f t="shared" si="4"/>
        <v>0</v>
      </c>
      <c r="O133" s="20">
        <f t="shared" si="4"/>
        <v>0</v>
      </c>
      <c r="P133" s="20">
        <f t="shared" si="4"/>
        <v>0</v>
      </c>
      <c r="Q133" s="20">
        <f t="shared" si="4"/>
        <v>0</v>
      </c>
      <c r="R133" s="20">
        <f t="shared" si="4"/>
        <v>0</v>
      </c>
      <c r="S133" s="20">
        <f t="shared" si="4"/>
        <v>0</v>
      </c>
      <c r="T133" s="20">
        <f t="shared" si="4"/>
        <v>0</v>
      </c>
      <c r="U133" s="20">
        <f t="shared" si="4"/>
        <v>0</v>
      </c>
      <c r="V133" s="20">
        <f t="shared" si="4"/>
        <v>0</v>
      </c>
      <c r="W133" s="20">
        <f t="shared" si="4"/>
        <v>0</v>
      </c>
      <c r="X133" s="20">
        <f t="shared" si="4"/>
        <v>0</v>
      </c>
      <c r="Y133" s="20">
        <f t="shared" si="4"/>
        <v>0</v>
      </c>
      <c r="Z133" s="20">
        <f t="shared" si="4"/>
        <v>0</v>
      </c>
      <c r="AA133" s="20">
        <f t="shared" si="4"/>
        <v>0</v>
      </c>
      <c r="AB133" s="20">
        <f t="shared" si="4"/>
        <v>0</v>
      </c>
      <c r="AC133" s="20">
        <f t="shared" si="4"/>
        <v>0</v>
      </c>
      <c r="AD133" s="20">
        <f t="shared" si="4"/>
        <v>0</v>
      </c>
      <c r="AE133" s="20">
        <f t="shared" si="4"/>
        <v>0</v>
      </c>
      <c r="AF133" s="20">
        <f t="shared" si="4"/>
        <v>0</v>
      </c>
      <c r="AG133" s="20">
        <f t="shared" si="4"/>
        <v>0</v>
      </c>
      <c r="AH133" s="20">
        <f t="shared" si="4"/>
        <v>0</v>
      </c>
      <c r="AI133" s="20">
        <f t="shared" si="4"/>
        <v>0</v>
      </c>
      <c r="AJ133" s="20">
        <f t="shared" si="4"/>
        <v>0</v>
      </c>
      <c r="AK133" s="20">
        <f t="shared" si="4"/>
        <v>0</v>
      </c>
      <c r="AL133" s="20">
        <f t="shared" si="4"/>
        <v>0</v>
      </c>
      <c r="AM133" s="20">
        <f t="shared" si="4"/>
        <v>0</v>
      </c>
      <c r="AN133" s="20">
        <f t="shared" si="4"/>
        <v>0</v>
      </c>
      <c r="AO133" s="20">
        <f t="shared" si="4"/>
        <v>0</v>
      </c>
      <c r="AP133" s="20">
        <f t="shared" si="4"/>
        <v>0</v>
      </c>
      <c r="AQ133" s="20">
        <f t="shared" si="4"/>
        <v>0</v>
      </c>
      <c r="AR133" s="20">
        <f t="shared" si="4"/>
        <v>0</v>
      </c>
      <c r="AS133" s="20">
        <f t="shared" si="4"/>
        <v>0</v>
      </c>
      <c r="AT133" s="20">
        <f t="shared" si="4"/>
        <v>0</v>
      </c>
      <c r="AU133" s="20">
        <f t="shared" si="4"/>
        <v>0</v>
      </c>
      <c r="AV133" s="20">
        <f t="shared" si="4"/>
        <v>0</v>
      </c>
      <c r="AW133" s="20">
        <f>SUM(AW13:AW132)</f>
        <v>0</v>
      </c>
      <c r="AX133" s="20">
        <f t="shared" ref="AX133" si="5">SUM(AX13:AX132)</f>
        <v>0</v>
      </c>
      <c r="AY133" s="20">
        <f>SUM(AY13:AY132)</f>
        <v>0</v>
      </c>
      <c r="AZ133" s="20">
        <f t="shared" si="4"/>
        <v>0</v>
      </c>
      <c r="BA133" s="20">
        <f>SUM(BA13:BA132)</f>
        <v>0</v>
      </c>
      <c r="BC133" s="90">
        <f>BA133-ปริมาณงาน!AU187</f>
        <v>0</v>
      </c>
    </row>
    <row r="134" spans="1:56">
      <c r="C134" s="31"/>
      <c r="D134" s="31"/>
      <c r="E134" s="31"/>
      <c r="F134" s="31"/>
      <c r="G134" s="31"/>
      <c r="H134" s="23"/>
      <c r="I134" s="22"/>
      <c r="BA134" s="7"/>
      <c r="BC134" s="93" t="e">
        <f>SUM(BC13:BC133)</f>
        <v>#REF!</v>
      </c>
      <c r="BD134" s="6"/>
    </row>
    <row r="135" spans="1:56" ht="26.25">
      <c r="C135" s="107" t="s">
        <v>61</v>
      </c>
      <c r="D135" s="107"/>
      <c r="E135" s="107"/>
      <c r="F135" s="107"/>
      <c r="G135" s="107"/>
      <c r="BA135" s="7"/>
      <c r="BC135" s="91" t="e">
        <f>IF(BC134=0,"ถูกต้อง","ไม่ถูกต้อง")</f>
        <v>#REF!</v>
      </c>
      <c r="BD135" s="6"/>
    </row>
    <row r="136" spans="1:56" ht="26.25">
      <c r="C136" s="84" t="s">
        <v>153</v>
      </c>
      <c r="D136" s="84"/>
      <c r="E136" s="84"/>
      <c r="F136" s="84"/>
      <c r="G136" s="84"/>
    </row>
    <row r="137" spans="1:56" ht="26.25">
      <c r="C137" s="85" t="s">
        <v>198</v>
      </c>
      <c r="D137" s="85"/>
      <c r="E137" s="85"/>
      <c r="F137" s="85"/>
      <c r="G137" s="85"/>
    </row>
    <row r="138" spans="1:56" ht="26.25">
      <c r="C138" s="83" t="s">
        <v>155</v>
      </c>
      <c r="D138" s="83"/>
      <c r="E138" s="83"/>
      <c r="F138" s="83"/>
      <c r="G138" s="83"/>
    </row>
  </sheetData>
  <mergeCells count="59">
    <mergeCell ref="AE8:AE12"/>
    <mergeCell ref="AF8:AF12"/>
    <mergeCell ref="AD8:AD12"/>
    <mergeCell ref="AX8:AX12"/>
    <mergeCell ref="B7:B12"/>
    <mergeCell ref="R8:R12"/>
    <mergeCell ref="S8:S12"/>
    <mergeCell ref="T8:T12"/>
    <mergeCell ref="U8:U12"/>
    <mergeCell ref="W8:W12"/>
    <mergeCell ref="V8:V12"/>
    <mergeCell ref="A133:C133"/>
    <mergeCell ref="AW8:AW12"/>
    <mergeCell ref="AT8:AT12"/>
    <mergeCell ref="AU8:AU12"/>
    <mergeCell ref="AV8:AV12"/>
    <mergeCell ref="AG8:AG12"/>
    <mergeCell ref="AH8:AH12"/>
    <mergeCell ref="AI8:AI12"/>
    <mergeCell ref="AJ8:AJ12"/>
    <mergeCell ref="AK8:AK12"/>
    <mergeCell ref="AL8:AL12"/>
    <mergeCell ref="N8:N12"/>
    <mergeCell ref="M8:M12"/>
    <mergeCell ref="D7:D12"/>
    <mergeCell ref="AA8:AA12"/>
    <mergeCell ref="X8:X12"/>
    <mergeCell ref="AZ8:AZ12"/>
    <mergeCell ref="BA8:BA12"/>
    <mergeCell ref="E9:E12"/>
    <mergeCell ref="F9:F12"/>
    <mergeCell ref="AN8:AN12"/>
    <mergeCell ref="AO8:AO12"/>
    <mergeCell ref="AP8:AP12"/>
    <mergeCell ref="AQ8:AQ12"/>
    <mergeCell ref="AR8:AR12"/>
    <mergeCell ref="AS8:AS12"/>
    <mergeCell ref="AM8:AM12"/>
    <mergeCell ref="AB8:AB12"/>
    <mergeCell ref="AC8:AC12"/>
    <mergeCell ref="O8:O12"/>
    <mergeCell ref="P8:P12"/>
    <mergeCell ref="AY8:AY12"/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J8:J12"/>
    <mergeCell ref="K8:K12"/>
    <mergeCell ref="L8:L12"/>
    <mergeCell ref="Z8:Z12"/>
    <mergeCell ref="Q8:Q12"/>
    <mergeCell ref="Y8:Y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2:BD199"/>
  <sheetViews>
    <sheetView view="pageBreakPreview" topLeftCell="D175" zoomScale="80" zoomScaleNormal="70" zoomScaleSheetLayoutView="80" zoomScalePageLayoutView="70" workbookViewId="0">
      <selection activeCell="Q18" sqref="Q18"/>
    </sheetView>
  </sheetViews>
  <sheetFormatPr defaultColWidth="9.140625" defaultRowHeight="21"/>
  <cols>
    <col min="1" max="1" width="5.5703125" style="6" customWidth="1"/>
    <col min="2" max="2" width="17.7109375" style="6" customWidth="1"/>
    <col min="3" max="3" width="36.42578125" style="6" customWidth="1"/>
    <col min="4" max="4" width="32.42578125" style="7" customWidth="1"/>
    <col min="5" max="7" width="5.42578125" style="6" bestFit="1" customWidth="1"/>
    <col min="8" max="9" width="4.28515625" style="6" customWidth="1"/>
    <col min="10" max="10" width="3.28515625" style="6" customWidth="1"/>
    <col min="11" max="52" width="4.28515625" style="6" customWidth="1"/>
    <col min="53" max="53" width="5.5703125" style="6" bestFit="1" customWidth="1"/>
    <col min="54" max="54" width="4.28515625" style="6" customWidth="1"/>
    <col min="55" max="55" width="4.85546875" style="6" bestFit="1" customWidth="1"/>
    <col min="56" max="56" width="8.42578125" style="6" customWidth="1"/>
    <col min="57" max="57" width="3.5703125" style="6" customWidth="1"/>
    <col min="58" max="16384" width="9.140625" style="6"/>
  </cols>
  <sheetData>
    <row r="2" spans="1:56">
      <c r="BD2" s="8" t="s">
        <v>146</v>
      </c>
    </row>
    <row r="3" spans="1:56" s="9" customFormat="1" ht="27.75" customHeight="1">
      <c r="A3" s="291" t="s">
        <v>923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</row>
    <row r="4" spans="1:56" s="9" customFormat="1" ht="27.75" customHeight="1">
      <c r="A4" s="291" t="str">
        <f>ปริมาณงาน!V4</f>
        <v>สำนักบริหารงานการศึกษาพิเศษ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</row>
    <row r="5" spans="1:56" s="9" customFormat="1" ht="27.75" customHeight="1">
      <c r="A5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</row>
    <row r="6" spans="1:56" s="9" customFormat="1" ht="5.2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</row>
    <row r="7" spans="1:56" s="10" customFormat="1" ht="28.5" customHeight="1">
      <c r="A7" s="333" t="s">
        <v>3</v>
      </c>
      <c r="B7" s="341" t="s">
        <v>192</v>
      </c>
      <c r="C7" s="333" t="s">
        <v>4</v>
      </c>
      <c r="D7" s="347" t="s">
        <v>171</v>
      </c>
      <c r="E7" s="361" t="s">
        <v>924</v>
      </c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</row>
    <row r="8" spans="1:56" s="10" customFormat="1" ht="21.4" customHeight="1">
      <c r="A8" s="334"/>
      <c r="B8" s="342"/>
      <c r="C8" s="334"/>
      <c r="D8" s="348"/>
      <c r="E8" s="338" t="s">
        <v>62</v>
      </c>
      <c r="F8" s="338"/>
      <c r="G8" s="326" t="s">
        <v>2</v>
      </c>
      <c r="H8" s="326" t="s">
        <v>63</v>
      </c>
      <c r="I8" s="326" t="s">
        <v>64</v>
      </c>
      <c r="J8" s="326" t="s">
        <v>65</v>
      </c>
      <c r="K8" s="326" t="s">
        <v>919</v>
      </c>
      <c r="L8" s="326" t="s">
        <v>67</v>
      </c>
      <c r="M8" s="326" t="s">
        <v>68</v>
      </c>
      <c r="N8" s="326" t="s">
        <v>69</v>
      </c>
      <c r="O8" s="326" t="s">
        <v>70</v>
      </c>
      <c r="P8" s="326" t="s">
        <v>71</v>
      </c>
      <c r="Q8" s="326" t="s">
        <v>72</v>
      </c>
      <c r="R8" s="326" t="s">
        <v>73</v>
      </c>
      <c r="S8" s="326" t="s">
        <v>74</v>
      </c>
      <c r="T8" s="326" t="s">
        <v>75</v>
      </c>
      <c r="U8" s="326" t="s">
        <v>76</v>
      </c>
      <c r="V8" s="326" t="s">
        <v>77</v>
      </c>
      <c r="W8" s="326" t="s">
        <v>78</v>
      </c>
      <c r="X8" s="326" t="s">
        <v>79</v>
      </c>
      <c r="Y8" s="350" t="s">
        <v>80</v>
      </c>
      <c r="Z8" s="326" t="s">
        <v>81</v>
      </c>
      <c r="AA8" s="326" t="s">
        <v>82</v>
      </c>
      <c r="AB8" s="326" t="s">
        <v>83</v>
      </c>
      <c r="AC8" s="326" t="s">
        <v>84</v>
      </c>
      <c r="AD8" s="326" t="s">
        <v>85</v>
      </c>
      <c r="AE8" s="326" t="s">
        <v>86</v>
      </c>
      <c r="AF8" s="326" t="s">
        <v>87</v>
      </c>
      <c r="AG8" s="326" t="s">
        <v>88</v>
      </c>
      <c r="AH8" s="326" t="s">
        <v>89</v>
      </c>
      <c r="AI8" s="326" t="s">
        <v>90</v>
      </c>
      <c r="AJ8" s="326" t="s">
        <v>91</v>
      </c>
      <c r="AK8" s="326" t="s">
        <v>92</v>
      </c>
      <c r="AL8" s="326" t="s">
        <v>93</v>
      </c>
      <c r="AM8" s="326" t="s">
        <v>94</v>
      </c>
      <c r="AN8" s="326" t="s">
        <v>95</v>
      </c>
      <c r="AO8" s="326" t="s">
        <v>96</v>
      </c>
      <c r="AP8" s="326" t="s">
        <v>97</v>
      </c>
      <c r="AQ8" s="326" t="s">
        <v>98</v>
      </c>
      <c r="AR8" s="326" t="s">
        <v>99</v>
      </c>
      <c r="AS8" s="326" t="s">
        <v>100</v>
      </c>
      <c r="AT8" s="326" t="s">
        <v>101</v>
      </c>
      <c r="AU8" s="326" t="s">
        <v>102</v>
      </c>
      <c r="AV8" s="326" t="s">
        <v>103</v>
      </c>
      <c r="AW8" s="332" t="s">
        <v>170</v>
      </c>
      <c r="AX8" s="329" t="s">
        <v>195</v>
      </c>
      <c r="AY8" s="329" t="s">
        <v>196</v>
      </c>
      <c r="AZ8" s="329" t="s">
        <v>197</v>
      </c>
      <c r="BA8" s="327" t="s">
        <v>104</v>
      </c>
    </row>
    <row r="9" spans="1:56" s="10" customFormat="1">
      <c r="A9" s="334"/>
      <c r="B9" s="342"/>
      <c r="C9" s="334"/>
      <c r="D9" s="348"/>
      <c r="E9" s="350" t="s">
        <v>105</v>
      </c>
      <c r="F9" s="350" t="s">
        <v>106</v>
      </c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50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8"/>
      <c r="AN9" s="326"/>
      <c r="AO9" s="328"/>
      <c r="AP9" s="326"/>
      <c r="AQ9" s="326"/>
      <c r="AR9" s="326"/>
      <c r="AS9" s="326"/>
      <c r="AT9" s="326"/>
      <c r="AU9" s="326"/>
      <c r="AV9" s="326"/>
      <c r="AW9" s="332"/>
      <c r="AX9" s="330"/>
      <c r="AY9" s="330"/>
      <c r="AZ9" s="330"/>
      <c r="BA9" s="327"/>
    </row>
    <row r="10" spans="1:56" s="10" customFormat="1">
      <c r="A10" s="334"/>
      <c r="B10" s="342"/>
      <c r="C10" s="334"/>
      <c r="D10" s="348"/>
      <c r="E10" s="350"/>
      <c r="F10" s="350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50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8"/>
      <c r="AN10" s="326"/>
      <c r="AO10" s="328"/>
      <c r="AP10" s="326"/>
      <c r="AQ10" s="326"/>
      <c r="AR10" s="326"/>
      <c r="AS10" s="326"/>
      <c r="AT10" s="326"/>
      <c r="AU10" s="326"/>
      <c r="AV10" s="326"/>
      <c r="AW10" s="332"/>
      <c r="AX10" s="330"/>
      <c r="AY10" s="330"/>
      <c r="AZ10" s="330"/>
      <c r="BA10" s="327"/>
      <c r="BC10" s="355" t="s">
        <v>123</v>
      </c>
      <c r="BD10" s="356"/>
    </row>
    <row r="11" spans="1:56" s="10" customFormat="1" ht="21.75">
      <c r="A11" s="334"/>
      <c r="B11" s="342"/>
      <c r="C11" s="334"/>
      <c r="D11" s="348"/>
      <c r="E11" s="350"/>
      <c r="F11" s="350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50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8"/>
      <c r="AN11" s="326"/>
      <c r="AO11" s="328"/>
      <c r="AP11" s="326"/>
      <c r="AQ11" s="326"/>
      <c r="AR11" s="326"/>
      <c r="AS11" s="326"/>
      <c r="AT11" s="326"/>
      <c r="AU11" s="326"/>
      <c r="AV11" s="326"/>
      <c r="AW11" s="332"/>
      <c r="AX11" s="330"/>
      <c r="AY11" s="330"/>
      <c r="AZ11" s="330"/>
      <c r="BA11" s="327"/>
      <c r="BC11" s="357" t="s">
        <v>124</v>
      </c>
      <c r="BD11" s="358"/>
    </row>
    <row r="12" spans="1:56" s="10" customFormat="1" ht="21.4" customHeight="1">
      <c r="A12" s="334"/>
      <c r="B12" s="343"/>
      <c r="C12" s="362"/>
      <c r="D12" s="349"/>
      <c r="E12" s="350"/>
      <c r="F12" s="350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50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8"/>
      <c r="AN12" s="326"/>
      <c r="AO12" s="328"/>
      <c r="AP12" s="326"/>
      <c r="AQ12" s="326"/>
      <c r="AR12" s="326"/>
      <c r="AS12" s="326"/>
      <c r="AT12" s="326"/>
      <c r="AU12" s="326"/>
      <c r="AV12" s="326"/>
      <c r="AW12" s="332"/>
      <c r="AX12" s="331"/>
      <c r="AY12" s="331"/>
      <c r="AZ12" s="331"/>
      <c r="BA12" s="327"/>
      <c r="BC12" s="101" t="s">
        <v>125</v>
      </c>
      <c r="BD12" s="86" t="s">
        <v>126</v>
      </c>
    </row>
    <row r="13" spans="1:56">
      <c r="A13" s="11">
        <v>1</v>
      </c>
      <c r="B13" s="15">
        <f>ปริมาณงาน!B10</f>
        <v>10012029</v>
      </c>
      <c r="C13" s="254" t="str">
        <f>ปริมาณงาน!C10</f>
        <v>โรงเรียนพิบูลประชาสรรค์</v>
      </c>
      <c r="D13" s="15" t="str">
        <f>ปริมาณงาน!H10</f>
        <v>โรงเรียนการศึกษาสงเคราะห์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53"/>
      <c r="AW13" s="153"/>
      <c r="AX13" s="152"/>
      <c r="AY13" s="152"/>
      <c r="AZ13" s="78"/>
      <c r="BA13" s="14">
        <f t="shared" ref="BA13:BA77" si="0">SUM(E13:AZ13)</f>
        <v>0</v>
      </c>
      <c r="BC13" s="87">
        <f>BA13-ปริมาณงาน!BH10</f>
        <v>0</v>
      </c>
      <c r="BD13" s="88" t="str">
        <f>IF(BC13=0,"ถูกต้อง","ไม่ถูก")</f>
        <v>ถูกต้อง</v>
      </c>
    </row>
    <row r="14" spans="1:56">
      <c r="A14" s="15">
        <v>2</v>
      </c>
      <c r="B14" s="15">
        <f>ปริมาณงาน!B11</f>
        <v>12012011</v>
      </c>
      <c r="C14" s="17" t="str">
        <f>ปริมาณงาน!C11</f>
        <v>โรงเรียนศึกษาสงเคราะห์บางกรวย</v>
      </c>
      <c r="D14" s="15" t="str">
        <f>ปริมาณงาน!H11</f>
        <v>โรงเรียนการศึกษาสงเคราะห์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53"/>
      <c r="AW14" s="153"/>
      <c r="AX14" s="153"/>
      <c r="AY14" s="153"/>
      <c r="AZ14" s="79"/>
      <c r="BA14" s="14">
        <f t="shared" si="0"/>
        <v>0</v>
      </c>
      <c r="BC14" s="87">
        <f>BA14-ปริมาณงาน!BH11</f>
        <v>0</v>
      </c>
      <c r="BD14" s="88" t="str">
        <f t="shared" ref="BD14:BD77" si="1">IF(BC14=0,"ถูกต้อง","ไม่ถูก")</f>
        <v>ถูกต้อง</v>
      </c>
    </row>
    <row r="15" spans="1:56">
      <c r="A15" s="15">
        <v>3</v>
      </c>
      <c r="B15" s="15">
        <f>ปริมาณงาน!B12</f>
        <v>82012014</v>
      </c>
      <c r="C15" s="17" t="str">
        <f>ปริมาณงาน!C12</f>
        <v>โรงเรียนเยาววิทย์ จังหวัดพังงา</v>
      </c>
      <c r="D15" s="15" t="str">
        <f>ปริมาณงาน!H12</f>
        <v>โรงเรียนการศึกษาสงเคราะห์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53"/>
      <c r="AW15" s="153"/>
      <c r="AX15" s="153"/>
      <c r="AY15" s="153"/>
      <c r="AZ15" s="79"/>
      <c r="BA15" s="14">
        <f t="shared" si="0"/>
        <v>0</v>
      </c>
      <c r="BC15" s="87">
        <f>BA15-ปริมาณงาน!BH12</f>
        <v>0</v>
      </c>
      <c r="BD15" s="88" t="str">
        <f t="shared" si="1"/>
        <v>ถูกต้อง</v>
      </c>
    </row>
    <row r="16" spans="1:56">
      <c r="A16" s="15">
        <v>4</v>
      </c>
      <c r="B16" s="15">
        <f>ปริมาณงาน!B13</f>
        <v>73022018</v>
      </c>
      <c r="C16" s="17" t="str">
        <f>ปริมาณงาน!C13</f>
        <v>โรงเรียนฟ้าใสวิทยา</v>
      </c>
      <c r="D16" s="15" t="str">
        <f>ปริมาณงาน!H13</f>
        <v>โรงเรียนการศึกษาสงเคราะห์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53"/>
      <c r="AW16" s="153"/>
      <c r="AX16" s="153"/>
      <c r="AY16" s="153"/>
      <c r="AZ16" s="79"/>
      <c r="BA16" s="14">
        <f t="shared" si="0"/>
        <v>0</v>
      </c>
      <c r="BC16" s="87">
        <f>BA16-ปริมาณงาน!BH13</f>
        <v>0</v>
      </c>
      <c r="BD16" s="88" t="str">
        <f t="shared" si="1"/>
        <v>ถูกต้อง</v>
      </c>
    </row>
    <row r="17" spans="1:56">
      <c r="A17" s="15">
        <v>5</v>
      </c>
      <c r="B17" s="15">
        <f>ปริมาณงาน!B14</f>
        <v>96022003</v>
      </c>
      <c r="C17" s="17" t="str">
        <f>ปริมาณงาน!C14</f>
        <v>โรงเรียนศึกษาสงเคราะห์นราธิวาส</v>
      </c>
      <c r="D17" s="15" t="str">
        <f>ปริมาณงาน!H14</f>
        <v>โรงเรียนการศึกษาสงเคราะห์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53"/>
      <c r="AW17" s="153"/>
      <c r="AX17" s="153"/>
      <c r="AY17" s="153"/>
      <c r="AZ17" s="79"/>
      <c r="BA17" s="14">
        <f t="shared" si="0"/>
        <v>0</v>
      </c>
      <c r="BC17" s="87">
        <f>BA17-ปริมาณงาน!BH14</f>
        <v>0</v>
      </c>
      <c r="BD17" s="88" t="str">
        <f t="shared" si="1"/>
        <v>ถูกต้อง</v>
      </c>
    </row>
    <row r="18" spans="1:56">
      <c r="A18" s="15">
        <v>6</v>
      </c>
      <c r="B18" s="15">
        <f>ปริมาณงาน!B15</f>
        <v>96033001</v>
      </c>
      <c r="C18" s="17" t="str">
        <f>ปริมาณงาน!C15</f>
        <v>โรงเรียนราชประชานุเคราะห์ 39 จังหวัดนราธิวาส</v>
      </c>
      <c r="D18" s="15" t="str">
        <f>ปริมาณงาน!H15</f>
        <v>โรงเรียนการศึกษาสงเคราะห์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53"/>
      <c r="AW18" s="153"/>
      <c r="AX18" s="153"/>
      <c r="AY18" s="153"/>
      <c r="AZ18" s="79"/>
      <c r="BA18" s="14">
        <f t="shared" si="0"/>
        <v>0</v>
      </c>
      <c r="BC18" s="87">
        <f>BA18-ปริมาณงาน!BH15</f>
        <v>0</v>
      </c>
      <c r="BD18" s="88" t="str">
        <f t="shared" si="1"/>
        <v>ถูกต้อง</v>
      </c>
    </row>
    <row r="19" spans="1:56">
      <c r="A19" s="15">
        <v>7</v>
      </c>
      <c r="B19" s="15">
        <f>ปริมาณงาน!B16</f>
        <v>94013001</v>
      </c>
      <c r="C19" s="17" t="str">
        <f>ปริมาณงาน!C16</f>
        <v>โรงเรียนราชประชานุเคราะห์ 40 จังหวัดปัตตานี</v>
      </c>
      <c r="D19" s="15" t="str">
        <f>ปริมาณงาน!H16</f>
        <v>โรงเรียนการศึกษาสงเคราะห์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53"/>
      <c r="AW19" s="153"/>
      <c r="AX19" s="153"/>
      <c r="AY19" s="153"/>
      <c r="AZ19" s="79"/>
      <c r="BA19" s="14">
        <f t="shared" si="0"/>
        <v>0</v>
      </c>
      <c r="BC19" s="87">
        <f>BA19-ปริมาณงาน!BH16</f>
        <v>0</v>
      </c>
      <c r="BD19" s="88" t="str">
        <f t="shared" si="1"/>
        <v>ถูกต้อง</v>
      </c>
    </row>
    <row r="20" spans="1:56">
      <c r="A20" s="15">
        <v>8</v>
      </c>
      <c r="B20" s="15">
        <f>ปริมาณงาน!B17</f>
        <v>95013001</v>
      </c>
      <c r="C20" s="17" t="str">
        <f>ปริมาณงาน!C17</f>
        <v>โรงเรียนราชประชานุเคราะห์ 41 จังหวัดยะลา</v>
      </c>
      <c r="D20" s="15" t="str">
        <f>ปริมาณงาน!H17</f>
        <v>โรงเรียนการศึกษาสงเคราะห์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53"/>
      <c r="AW20" s="153"/>
      <c r="AX20" s="153"/>
      <c r="AY20" s="153"/>
      <c r="AZ20" s="79"/>
      <c r="BA20" s="14">
        <f t="shared" si="0"/>
        <v>0</v>
      </c>
      <c r="BC20" s="87">
        <f>BA20-ปริมาณงาน!BH17</f>
        <v>0</v>
      </c>
      <c r="BD20" s="88" t="str">
        <f t="shared" si="1"/>
        <v>ถูกต้อง</v>
      </c>
    </row>
    <row r="21" spans="1:56">
      <c r="A21" s="15">
        <v>9</v>
      </c>
      <c r="B21" s="15">
        <f>ปริมาณงาน!B18</f>
        <v>91013001</v>
      </c>
      <c r="C21" s="17" t="str">
        <f>ปริมาณงาน!C18</f>
        <v>โรงเรียนราชประชานุเคราะห์ 42 จังหวัดสตูล</v>
      </c>
      <c r="D21" s="15" t="str">
        <f>ปริมาณงาน!H18</f>
        <v>โรงเรียนการศึกษาสงเคราะห์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53"/>
      <c r="AW21" s="153"/>
      <c r="AX21" s="153"/>
      <c r="AY21" s="153"/>
      <c r="AZ21" s="79"/>
      <c r="BA21" s="14">
        <f t="shared" si="0"/>
        <v>0</v>
      </c>
      <c r="BC21" s="87">
        <f>BA21-ปริมาณงาน!BH18</f>
        <v>0</v>
      </c>
      <c r="BD21" s="88" t="str">
        <f t="shared" si="1"/>
        <v>ถูกต้อง</v>
      </c>
    </row>
    <row r="22" spans="1:56">
      <c r="A22" s="15">
        <v>10</v>
      </c>
      <c r="B22" s="15">
        <f>ปริมาณงาน!B19</f>
        <v>90030197</v>
      </c>
      <c r="C22" s="17" t="str">
        <f>ปริมาณงาน!C19</f>
        <v>โรงเรียนราชประชานุเคราะห์ 43 จังหวัดสงขลา</v>
      </c>
      <c r="D22" s="15" t="str">
        <f>ปริมาณงาน!H19</f>
        <v>โรงเรียนการศึกษาสงเคราะห์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53"/>
      <c r="AW22" s="153"/>
      <c r="AX22" s="153"/>
      <c r="AY22" s="153"/>
      <c r="AZ22" s="79"/>
      <c r="BA22" s="14">
        <f t="shared" si="0"/>
        <v>0</v>
      </c>
      <c r="BC22" s="87">
        <f>BA22-ปริมาณงาน!BH19</f>
        <v>0</v>
      </c>
      <c r="BD22" s="88" t="str">
        <f t="shared" si="1"/>
        <v>ถูกต้อง</v>
      </c>
    </row>
    <row r="23" spans="1:56">
      <c r="A23" s="15">
        <v>11</v>
      </c>
      <c r="B23" s="15">
        <f>ปริมาณงาน!B20</f>
        <v>93012007</v>
      </c>
      <c r="C23" s="17" t="str">
        <f>ปริมาณงาน!C20</f>
        <v>โรงเรียนศึกษาสงเคราะห์พัทลุง</v>
      </c>
      <c r="D23" s="15" t="str">
        <f>ปริมาณงาน!H20</f>
        <v>โรงเรียนการศึกษาสงเคราะห์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53"/>
      <c r="AW23" s="153"/>
      <c r="AX23" s="153"/>
      <c r="AY23" s="153"/>
      <c r="AZ23" s="79"/>
      <c r="BA23" s="14">
        <f t="shared" si="0"/>
        <v>0</v>
      </c>
      <c r="BC23" s="87">
        <f>BA23-ปริมาณงาน!BH20</f>
        <v>0</v>
      </c>
      <c r="BD23" s="88" t="str">
        <f t="shared" si="1"/>
        <v>ถูกต้อง</v>
      </c>
    </row>
    <row r="24" spans="1:56">
      <c r="A24" s="15">
        <v>12</v>
      </c>
      <c r="B24" s="15">
        <f>ปริมาณงาน!B21</f>
        <v>84012009</v>
      </c>
      <c r="C24" s="17" t="str">
        <f>ปริมาณงาน!C21</f>
        <v>โรงเรียนศึกษาสงเคราะห์สุราษฎร์ธานี</v>
      </c>
      <c r="D24" s="15" t="str">
        <f>ปริมาณงาน!H21</f>
        <v>โรงเรียนการศึกษาสงเคราะห์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53"/>
      <c r="AW24" s="153"/>
      <c r="AX24" s="153"/>
      <c r="AY24" s="153"/>
      <c r="AZ24" s="79"/>
      <c r="BA24" s="14">
        <f t="shared" si="0"/>
        <v>0</v>
      </c>
      <c r="BC24" s="87">
        <f>BA24-ปริมาณงาน!BH21</f>
        <v>0</v>
      </c>
      <c r="BD24" s="88" t="str">
        <f t="shared" si="1"/>
        <v>ถูกต้อง</v>
      </c>
    </row>
    <row r="25" spans="1:56">
      <c r="A25" s="15">
        <v>13</v>
      </c>
      <c r="B25" s="15">
        <f>ปริมาณงาน!B22</f>
        <v>80022011</v>
      </c>
      <c r="C25" s="17" t="str">
        <f>ปริมาณงาน!C22</f>
        <v>โรงเรียนราชประชานุเคราะห์ 19 จังหวัดนครศรีธรรมราช</v>
      </c>
      <c r="D25" s="15" t="str">
        <f>ปริมาณงาน!H22</f>
        <v>โรงเรียนการศึกษาสงเคราะห์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53"/>
      <c r="AW25" s="153"/>
      <c r="AX25" s="153"/>
      <c r="AY25" s="153"/>
      <c r="AZ25" s="79"/>
      <c r="BA25" s="14">
        <f t="shared" si="0"/>
        <v>0</v>
      </c>
      <c r="BC25" s="87">
        <f>BA25-ปริมาณงาน!BH22</f>
        <v>0</v>
      </c>
      <c r="BD25" s="88" t="str">
        <f t="shared" si="1"/>
        <v>ถูกต้อง</v>
      </c>
    </row>
    <row r="26" spans="1:56">
      <c r="A26" s="15">
        <v>14</v>
      </c>
      <c r="B26" s="15">
        <f>ปริมาณงาน!B23</f>
        <v>86012009</v>
      </c>
      <c r="C26" s="17" t="str">
        <f>ปริมาณงาน!C23</f>
        <v>โรงเรียนราชประชานุเคราะห์ 20 จังหวัดชุมพร</v>
      </c>
      <c r="D26" s="15" t="str">
        <f>ปริมาณงาน!H23</f>
        <v>โรงเรียนการศึกษาสงเคราะห์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53"/>
      <c r="AW26" s="153"/>
      <c r="AX26" s="153"/>
      <c r="AY26" s="153"/>
      <c r="AZ26" s="79"/>
      <c r="BA26" s="14">
        <f t="shared" si="0"/>
        <v>0</v>
      </c>
      <c r="BC26" s="87">
        <f>BA26-ปริมาณงาน!BH23</f>
        <v>0</v>
      </c>
      <c r="BD26" s="88" t="str">
        <f t="shared" si="1"/>
        <v>ถูกต้อง</v>
      </c>
    </row>
    <row r="27" spans="1:56">
      <c r="A27" s="15">
        <v>15</v>
      </c>
      <c r="B27" s="15">
        <f>ปริมาณงาน!B24</f>
        <v>82010102</v>
      </c>
      <c r="C27" s="17" t="str">
        <f>ปริมาณงาน!C24</f>
        <v>โรงเรียนราชประชานุเคราะห์ 35 จังหวัดพังงา</v>
      </c>
      <c r="D27" s="15" t="str">
        <f>ปริมาณงาน!H24</f>
        <v>โรงเรียนการศึกษาสงเคราะห์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53"/>
      <c r="AW27" s="153"/>
      <c r="AX27" s="153"/>
      <c r="AY27" s="153"/>
      <c r="AZ27" s="79"/>
      <c r="BA27" s="14">
        <f t="shared" si="0"/>
        <v>0</v>
      </c>
      <c r="BC27" s="87">
        <f>BA27-ปริมาณงาน!BH24</f>
        <v>0</v>
      </c>
      <c r="BD27" s="88" t="str">
        <f t="shared" si="1"/>
        <v>ถูกต้อง</v>
      </c>
    </row>
    <row r="28" spans="1:56">
      <c r="A28" s="15">
        <v>16</v>
      </c>
      <c r="B28" s="15">
        <f>ปริมาณงาน!B25</f>
        <v>83010022</v>
      </c>
      <c r="C28" s="17" t="str">
        <f>ปริมาณงาน!C25</f>
        <v>โรงเรียนราชประชานุเคราะห์ 36 จังหวัดภูเก็ต</v>
      </c>
      <c r="D28" s="15" t="str">
        <f>ปริมาณงาน!H25</f>
        <v>โรงเรียนการศึกษาสงเคราะห์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53"/>
      <c r="AW28" s="153"/>
      <c r="AX28" s="153"/>
      <c r="AY28" s="153"/>
      <c r="AZ28" s="79"/>
      <c r="BA28" s="14">
        <f t="shared" si="0"/>
        <v>0</v>
      </c>
      <c r="BC28" s="87">
        <f>BA28-ปริมาณงาน!BH25</f>
        <v>0</v>
      </c>
      <c r="BD28" s="88" t="str">
        <f t="shared" si="1"/>
        <v>ถูกต้อง</v>
      </c>
    </row>
    <row r="29" spans="1:56">
      <c r="A29" s="15">
        <v>17</v>
      </c>
      <c r="B29" s="15">
        <f>ปริมาณงาน!B26</f>
        <v>81012014</v>
      </c>
      <c r="C29" s="17" t="str">
        <f>ปริมาณงาน!C26</f>
        <v>โรงเรียนราชประชานุเคราะห์ 37 จังหวัดกระบี่</v>
      </c>
      <c r="D29" s="15" t="str">
        <f>ปริมาณงาน!H26</f>
        <v>โรงเรียนการศึกษาสงเคราะห์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53"/>
      <c r="AW29" s="153"/>
      <c r="AX29" s="153"/>
      <c r="AY29" s="153"/>
      <c r="AZ29" s="79"/>
      <c r="BA29" s="14">
        <f t="shared" si="0"/>
        <v>0</v>
      </c>
      <c r="BC29" s="87">
        <f>BA29-ปริมาณงาน!BH26</f>
        <v>0</v>
      </c>
      <c r="BD29" s="88" t="str">
        <f t="shared" si="1"/>
        <v>ถูกต้อง</v>
      </c>
    </row>
    <row r="30" spans="1:56">
      <c r="A30" s="15">
        <v>18</v>
      </c>
      <c r="B30" s="15">
        <f>ปริมาณงาน!B27</f>
        <v>85012003</v>
      </c>
      <c r="C30" s="17" t="str">
        <f>ปริมาณงาน!C27</f>
        <v>โรงเรียนราชประชานุเคราะห์ 38 จังหวัดระนอง</v>
      </c>
      <c r="D30" s="15" t="str">
        <f>ปริมาณงาน!H27</f>
        <v>โรงเรียนการศึกษาสงเคราะห์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53"/>
      <c r="AW30" s="153"/>
      <c r="AX30" s="153"/>
      <c r="AY30" s="153"/>
      <c r="AZ30" s="79"/>
      <c r="BA30" s="14">
        <f t="shared" si="0"/>
        <v>0</v>
      </c>
      <c r="BC30" s="87">
        <f>BA30-ปริมาณงาน!BH27</f>
        <v>0</v>
      </c>
      <c r="BD30" s="88" t="str">
        <f t="shared" si="1"/>
        <v>ถูกต้อง</v>
      </c>
    </row>
    <row r="31" spans="1:56">
      <c r="A31" s="15">
        <v>19</v>
      </c>
      <c r="B31" s="15">
        <f>ปริมาณงาน!B28</f>
        <v>71022010</v>
      </c>
      <c r="C31" s="17" t="str">
        <f>ปริมาณงาน!C28</f>
        <v>โรงเรียนราชประชานุเคราะห์ 45 จังหวัดกาญจนบุรี</v>
      </c>
      <c r="D31" s="15" t="str">
        <f>ปริมาณงาน!H28</f>
        <v>โรงเรียนการศึกษาสงเคราะห์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53"/>
      <c r="AW31" s="153"/>
      <c r="AX31" s="153"/>
      <c r="AY31" s="153"/>
      <c r="AZ31" s="79"/>
      <c r="BA31" s="14">
        <f t="shared" si="0"/>
        <v>0</v>
      </c>
      <c r="BC31" s="87">
        <f>BA31-ปริมาณงาน!BH28</f>
        <v>0</v>
      </c>
      <c r="BD31" s="88" t="str">
        <f t="shared" si="1"/>
        <v>ถูกต้อง</v>
      </c>
    </row>
    <row r="32" spans="1:56">
      <c r="A32" s="15">
        <v>20</v>
      </c>
      <c r="B32" s="15">
        <f>ปริมาณงาน!B29</f>
        <v>71032007</v>
      </c>
      <c r="C32" s="17" t="str">
        <f>ปริมาณงาน!C29</f>
        <v>โรงเรียนสมเด็จพระปิยมหาราชรมณียเขต</v>
      </c>
      <c r="D32" s="15" t="str">
        <f>ปริมาณงาน!H29</f>
        <v>โรงเรียนการศึกษาสงเคราะห์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53"/>
      <c r="AW32" s="153"/>
      <c r="AX32" s="153"/>
      <c r="AY32" s="153"/>
      <c r="AZ32" s="79"/>
      <c r="BA32" s="14">
        <f t="shared" si="0"/>
        <v>0</v>
      </c>
      <c r="BC32" s="87">
        <f>BA32-ปริมาณงาน!BH29</f>
        <v>0</v>
      </c>
      <c r="BD32" s="88" t="str">
        <f t="shared" si="1"/>
        <v>ถูกต้อง</v>
      </c>
    </row>
    <row r="33" spans="1:56">
      <c r="A33" s="15">
        <v>21</v>
      </c>
      <c r="B33" s="15">
        <f>ปริมาณงาน!B30</f>
        <v>76022005</v>
      </c>
      <c r="C33" s="17" t="str">
        <f>ปริมาณงาน!C30</f>
        <v>โรงเรียนราชประชานุเคราะห์ 47 จังหวัดเพชรบุรี</v>
      </c>
      <c r="D33" s="15" t="str">
        <f>ปริมาณงาน!H30</f>
        <v>โรงเรียนการศึกษาสงเคราะห์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53"/>
      <c r="AW33" s="153"/>
      <c r="AX33" s="153"/>
      <c r="AY33" s="153"/>
      <c r="AZ33" s="79"/>
      <c r="BA33" s="14">
        <f t="shared" si="0"/>
        <v>0</v>
      </c>
      <c r="BC33" s="87">
        <f>BA33-ปริมาณงาน!BH30</f>
        <v>0</v>
      </c>
      <c r="BD33" s="88" t="str">
        <f t="shared" si="1"/>
        <v>ถูกต้อง</v>
      </c>
    </row>
    <row r="34" spans="1:56">
      <c r="A34" s="15">
        <v>22</v>
      </c>
      <c r="B34" s="15">
        <f>ปริมาณงาน!B31</f>
        <v>16022013</v>
      </c>
      <c r="C34" s="17" t="str">
        <f>ปริมาณงาน!C31</f>
        <v>โรงเรียนราชประชานุเคราะห์ 33 จังหวัดลพบุรี</v>
      </c>
      <c r="D34" s="15" t="str">
        <f>ปริมาณงาน!H31</f>
        <v>โรงเรียนการศึกษาสงเคราะห์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53"/>
      <c r="AW34" s="153"/>
      <c r="AX34" s="153"/>
      <c r="AY34" s="153"/>
      <c r="AZ34" s="79"/>
      <c r="BA34" s="14">
        <f t="shared" si="0"/>
        <v>0</v>
      </c>
      <c r="BC34" s="87">
        <f>BA34-ปริมาณงาน!BH31</f>
        <v>0</v>
      </c>
      <c r="BD34" s="88" t="str">
        <f t="shared" si="1"/>
        <v>ถูกต้อง</v>
      </c>
    </row>
    <row r="35" spans="1:56">
      <c r="A35" s="15">
        <v>23</v>
      </c>
      <c r="B35" s="15">
        <f>ปริมาณงาน!B32</f>
        <v>18012003</v>
      </c>
      <c r="C35" s="17" t="str">
        <f>ปริมาณงาน!C32</f>
        <v>โรงเรียนราชประชานุเคราะห์ 46 จังหวัดชัยนาท</v>
      </c>
      <c r="D35" s="15" t="str">
        <f>ปริมาณงาน!H32</f>
        <v>โรงเรียนการศึกษาสงเคราะห์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53"/>
      <c r="AW35" s="153"/>
      <c r="AX35" s="153"/>
      <c r="AY35" s="153"/>
      <c r="AZ35" s="79"/>
      <c r="BA35" s="14">
        <f t="shared" si="0"/>
        <v>0</v>
      </c>
      <c r="BC35" s="87">
        <f>BA35-ปริมาณงาน!BH32</f>
        <v>0</v>
      </c>
      <c r="BD35" s="88" t="str">
        <f t="shared" si="1"/>
        <v>ถูกต้อง</v>
      </c>
    </row>
    <row r="36" spans="1:56">
      <c r="A36" s="15">
        <v>24</v>
      </c>
      <c r="B36" s="15">
        <f>ปริมาณงาน!B33</f>
        <v>63012007</v>
      </c>
      <c r="C36" s="17" t="str">
        <f>ปริมาณงาน!C33</f>
        <v>โรงเรียนราชประชานุเคราะห์ 55 จังหวัดตาก</v>
      </c>
      <c r="D36" s="15" t="str">
        <f>ปริมาณงาน!H33</f>
        <v>โรงเรียนการศึกษาสงเคราะห์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53"/>
      <c r="AW36" s="153"/>
      <c r="AX36" s="153"/>
      <c r="AY36" s="153"/>
      <c r="AZ36" s="79"/>
      <c r="BA36" s="14">
        <f t="shared" si="0"/>
        <v>0</v>
      </c>
      <c r="BC36" s="87">
        <f>BA36-ปริมาณงาน!BH33</f>
        <v>0</v>
      </c>
      <c r="BD36" s="88" t="str">
        <f t="shared" si="1"/>
        <v>ถูกต้อง</v>
      </c>
    </row>
    <row r="37" spans="1:56">
      <c r="A37" s="15">
        <v>25</v>
      </c>
      <c r="B37" s="15">
        <f>ปริมาณงาน!B34</f>
        <v>67012008</v>
      </c>
      <c r="C37" s="17" t="str">
        <f>ปริมาณงาน!C34</f>
        <v>โรงเรียนราชประชานุเคราะห์ 57 จังหวัดเพชรบูรณ์</v>
      </c>
      <c r="D37" s="15" t="str">
        <f>ปริมาณงาน!H34</f>
        <v>โรงเรียนการศึกษาสงเคราะห์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53"/>
      <c r="AW37" s="153"/>
      <c r="AX37" s="153"/>
      <c r="AY37" s="153"/>
      <c r="AZ37" s="79"/>
      <c r="BA37" s="14">
        <f t="shared" si="0"/>
        <v>0</v>
      </c>
      <c r="BC37" s="87">
        <f>BA37-ปริมาณงาน!BH34</f>
        <v>0</v>
      </c>
      <c r="BD37" s="88" t="str">
        <f t="shared" si="1"/>
        <v>ถูกต้อง</v>
      </c>
    </row>
    <row r="38" spans="1:56">
      <c r="A38" s="15">
        <v>26</v>
      </c>
      <c r="B38" s="15">
        <f>ปริมาณงาน!B35</f>
        <v>65032009</v>
      </c>
      <c r="C38" s="17" t="str">
        <f>ปริมาณงาน!C35</f>
        <v>โรงเรียนราชประชานุเคราะห์ 23 จังหวัดพิษณุโลก</v>
      </c>
      <c r="D38" s="15" t="str">
        <f>ปริมาณงาน!H35</f>
        <v>โรงเรียนการศึกษาสงเคราะห์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53"/>
      <c r="AW38" s="153"/>
      <c r="AX38" s="153"/>
      <c r="AY38" s="153"/>
      <c r="AZ38" s="79"/>
      <c r="BA38" s="14">
        <f t="shared" si="0"/>
        <v>0</v>
      </c>
      <c r="BC38" s="87">
        <f>BA38-ปริมาณงาน!BH35</f>
        <v>0</v>
      </c>
      <c r="BD38" s="88" t="str">
        <f t="shared" si="1"/>
        <v>ถูกต้อง</v>
      </c>
    </row>
    <row r="39" spans="1:56">
      <c r="A39" s="15">
        <v>27</v>
      </c>
      <c r="B39" s="15">
        <f>ปริมาณงาน!B36</f>
        <v>50032003</v>
      </c>
      <c r="C39" s="17" t="str">
        <f>ปริมาณงาน!C36</f>
        <v>โรงเรียนศึกษาสงเคราะห์เชียงดาว</v>
      </c>
      <c r="D39" s="15" t="str">
        <f>ปริมาณงาน!H36</f>
        <v>โรงเรียนการศึกษาสงเคราะห์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53"/>
      <c r="AW39" s="153"/>
      <c r="AX39" s="153"/>
      <c r="AY39" s="153"/>
      <c r="AZ39" s="79"/>
      <c r="BA39" s="14">
        <f t="shared" si="0"/>
        <v>0</v>
      </c>
      <c r="BC39" s="87">
        <f>BA39-ปริมาณงาน!BH36</f>
        <v>0</v>
      </c>
      <c r="BD39" s="88" t="str">
        <f t="shared" si="1"/>
        <v>ถูกต้อง</v>
      </c>
    </row>
    <row r="40" spans="1:56">
      <c r="A40" s="15">
        <v>28</v>
      </c>
      <c r="B40" s="15">
        <f>ปริมาณงาน!B37</f>
        <v>50022006</v>
      </c>
      <c r="C40" s="17" t="str">
        <f>ปริมาณงาน!C37</f>
        <v>โรงเรียนศึกษาสงเคราะห์เชียงใหม่</v>
      </c>
      <c r="D40" s="15" t="str">
        <f>ปริมาณงาน!H37</f>
        <v>โรงเรียนการศึกษาสงเคราะห์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53"/>
      <c r="AW40" s="153"/>
      <c r="AX40" s="153"/>
      <c r="AY40" s="153"/>
      <c r="AZ40" s="79"/>
      <c r="BA40" s="14">
        <f t="shared" si="0"/>
        <v>0</v>
      </c>
      <c r="BC40" s="87">
        <f>BA40-ปริมาณงาน!BH37</f>
        <v>0</v>
      </c>
      <c r="BD40" s="88" t="str">
        <f t="shared" si="1"/>
        <v>ถูกต้อง</v>
      </c>
    </row>
    <row r="41" spans="1:56">
      <c r="A41" s="15">
        <v>29</v>
      </c>
      <c r="B41" s="15">
        <f>ปริมาณงาน!B38</f>
        <v>50032006</v>
      </c>
      <c r="C41" s="17" t="str">
        <f>ปริมาณงาน!C38</f>
        <v>โรงเรียนราชประชานุเคราะห์ 30 จังหวัดเชียงใหม่</v>
      </c>
      <c r="D41" s="15" t="str">
        <f>ปริมาณงาน!H38</f>
        <v>โรงเรียนการศึกษาสงเคราะห์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53"/>
      <c r="AW41" s="153"/>
      <c r="AX41" s="153"/>
      <c r="AY41" s="153"/>
      <c r="AZ41" s="79"/>
      <c r="BA41" s="14">
        <f t="shared" si="0"/>
        <v>0</v>
      </c>
      <c r="BC41" s="87">
        <f>BA41-ปริมาณงาน!BH38</f>
        <v>0</v>
      </c>
      <c r="BD41" s="88" t="str">
        <f t="shared" si="1"/>
        <v>ถูกต้อง</v>
      </c>
    </row>
    <row r="42" spans="1:56">
      <c r="A42" s="15">
        <v>30</v>
      </c>
      <c r="B42" s="15">
        <f>ปริมาณงาน!B39</f>
        <v>50052003</v>
      </c>
      <c r="C42" s="17" t="str">
        <f>ปริมาณงาน!C39</f>
        <v>โรงเรียนราชประชานุเคราะห์ 31 จังหวัดเชียงใหม่</v>
      </c>
      <c r="D42" s="15" t="str">
        <f>ปริมาณงาน!H39</f>
        <v>โรงเรียนการศึกษาสงเคราะห์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53"/>
      <c r="AW42" s="153"/>
      <c r="AX42" s="153"/>
      <c r="AY42" s="153"/>
      <c r="AZ42" s="79"/>
      <c r="BA42" s="14">
        <f t="shared" si="0"/>
        <v>0</v>
      </c>
      <c r="BC42" s="87">
        <f>BA42-ปริมาณงาน!BH39</f>
        <v>0</v>
      </c>
      <c r="BD42" s="88" t="str">
        <f t="shared" si="1"/>
        <v>ถูกต้อง</v>
      </c>
    </row>
    <row r="43" spans="1:56">
      <c r="A43" s="15">
        <v>31</v>
      </c>
      <c r="B43" s="15">
        <f>ปริมาณงาน!B40</f>
        <v>57032002</v>
      </c>
      <c r="C43" s="17" t="str">
        <f>ปริมาณงาน!C40</f>
        <v>โรงเรียนศึกษาสงเคราะห์แม่จัน</v>
      </c>
      <c r="D43" s="15" t="str">
        <f>ปริมาณงาน!H40</f>
        <v>โรงเรียนการศึกษาสงเคราะห์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53"/>
      <c r="AW43" s="153"/>
      <c r="AX43" s="153"/>
      <c r="AY43" s="153"/>
      <c r="AZ43" s="79"/>
      <c r="BA43" s="14">
        <f t="shared" si="0"/>
        <v>0</v>
      </c>
      <c r="BC43" s="87">
        <f>BA43-ปริมาณงาน!BH40</f>
        <v>0</v>
      </c>
      <c r="BD43" s="88" t="str">
        <f t="shared" si="1"/>
        <v>ถูกต้อง</v>
      </c>
    </row>
    <row r="44" spans="1:56">
      <c r="A44" s="15">
        <v>32</v>
      </c>
      <c r="B44" s="15">
        <f>ปริมาณงาน!B41</f>
        <v>55012013</v>
      </c>
      <c r="C44" s="17" t="str">
        <f>ปริมาณงาน!C41</f>
        <v>โรงเรียนราชประชานุเคราะห์ 56 จังหวัดน่าน</v>
      </c>
      <c r="D44" s="15" t="str">
        <f>ปริมาณงาน!H41</f>
        <v>โรงเรียนการศึกษาสงเคราะห์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53"/>
      <c r="AW44" s="153"/>
      <c r="AX44" s="153"/>
      <c r="AY44" s="153"/>
      <c r="AZ44" s="79"/>
      <c r="BA44" s="14">
        <f t="shared" si="0"/>
        <v>0</v>
      </c>
      <c r="BC44" s="87">
        <f>BA44-ปริมาณงาน!BH41</f>
        <v>0</v>
      </c>
      <c r="BD44" s="88" t="str">
        <f t="shared" si="1"/>
        <v>ถูกต้อง</v>
      </c>
    </row>
    <row r="45" spans="1:56">
      <c r="A45" s="15">
        <v>33</v>
      </c>
      <c r="B45" s="15">
        <f>ปริมาณงาน!B42</f>
        <v>58012002</v>
      </c>
      <c r="C45" s="17" t="str">
        <f>ปริมาณงาน!C42</f>
        <v>โรงเรียนศึกษาสงเคราะห์แม่ฮ่องสอน</v>
      </c>
      <c r="D45" s="15" t="str">
        <f>ปริมาณงาน!H42</f>
        <v>โรงเรียนการศึกษาสงเคราะห์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53"/>
      <c r="AW45" s="153"/>
      <c r="AX45" s="153"/>
      <c r="AY45" s="153"/>
      <c r="AZ45" s="79"/>
      <c r="BA45" s="14">
        <f t="shared" si="0"/>
        <v>0</v>
      </c>
      <c r="BC45" s="87">
        <f>BA45-ปริมาณงาน!BH42</f>
        <v>0</v>
      </c>
      <c r="BD45" s="88" t="str">
        <f t="shared" si="1"/>
        <v>ถูกต้อง</v>
      </c>
    </row>
    <row r="46" spans="1:56">
      <c r="A46" s="15">
        <v>34</v>
      </c>
      <c r="B46" s="15">
        <f>ปริมาณงาน!B43</f>
        <v>58022005</v>
      </c>
      <c r="C46" s="17" t="str">
        <f>ปริมาณงาน!C43</f>
        <v>โรงเรียนราชประชานุเคราะห์ 21 จังหวัดแม่ฮ่องสอน</v>
      </c>
      <c r="D46" s="15" t="str">
        <f>ปริมาณงาน!H43</f>
        <v>โรงเรียนการศึกษาสงเคราะห์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53"/>
      <c r="AW46" s="153"/>
      <c r="AX46" s="153"/>
      <c r="AY46" s="153"/>
      <c r="AZ46" s="79"/>
      <c r="BA46" s="14">
        <f t="shared" si="0"/>
        <v>0</v>
      </c>
      <c r="BC46" s="87">
        <f>BA46-ปริมาณงาน!BH43</f>
        <v>0</v>
      </c>
      <c r="BD46" s="88" t="str">
        <f t="shared" si="1"/>
        <v>ถูกต้อง</v>
      </c>
    </row>
    <row r="47" spans="1:56">
      <c r="A47" s="15">
        <v>35</v>
      </c>
      <c r="B47" s="15">
        <f>ปริมาณงาน!B44</f>
        <v>58012005</v>
      </c>
      <c r="C47" s="17" t="str">
        <f>ปริมาณงาน!C44</f>
        <v>โรงเรียนราชประชานุเคราะห์ 22 จังหวัดแม่ฮ่องสอน</v>
      </c>
      <c r="D47" s="15" t="str">
        <f>ปริมาณงาน!H44</f>
        <v>โรงเรียนการศึกษาสงเคราะห์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53"/>
      <c r="AW47" s="153"/>
      <c r="AX47" s="153"/>
      <c r="AY47" s="153"/>
      <c r="AZ47" s="79"/>
      <c r="BA47" s="14">
        <f t="shared" si="0"/>
        <v>0</v>
      </c>
      <c r="BC47" s="87">
        <f>BA47-ปริมาณงาน!BH44</f>
        <v>0</v>
      </c>
      <c r="BD47" s="88" t="str">
        <f t="shared" si="1"/>
        <v>ถูกต้อง</v>
      </c>
    </row>
    <row r="48" spans="1:56">
      <c r="A48" s="15">
        <v>36</v>
      </c>
      <c r="B48" s="15">
        <f>ปริมาณงาน!B45</f>
        <v>58012007</v>
      </c>
      <c r="C48" s="17" t="str">
        <f>ปริมาณงาน!C45</f>
        <v>โรงเรียนราชประชานุเคราะห์ 34 จังหวัดแม่ฮ่องสอน</v>
      </c>
      <c r="D48" s="15" t="str">
        <f>ปริมาณงาน!H45</f>
        <v>โรงเรียนการศึกษาสงเคราะห์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53"/>
      <c r="AW48" s="153"/>
      <c r="AX48" s="153"/>
      <c r="AY48" s="153"/>
      <c r="AZ48" s="79"/>
      <c r="BA48" s="14">
        <f t="shared" si="0"/>
        <v>0</v>
      </c>
      <c r="BC48" s="87">
        <f>BA48-ปริมาณงาน!BH45</f>
        <v>0</v>
      </c>
      <c r="BD48" s="88" t="str">
        <f t="shared" si="1"/>
        <v>ถูกต้อง</v>
      </c>
    </row>
    <row r="49" spans="1:56">
      <c r="A49" s="15">
        <v>37</v>
      </c>
      <c r="B49" s="15">
        <f>ปริมาณงาน!B46</f>
        <v>52012005</v>
      </c>
      <c r="C49" s="17" t="str">
        <f>ปริมาณงาน!C46</f>
        <v xml:space="preserve">โรงเรียนศึกษาสงเคราะห์จิตต์อารี ในพระอุปถัมภ์
ของสมเด็จพระศรีนครินทราบรมราชชนนี </v>
      </c>
      <c r="D49" s="15" t="str">
        <f>ปริมาณงาน!H46</f>
        <v>โรงเรียนการศึกษาสงเคราะห์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53"/>
      <c r="AW49" s="153"/>
      <c r="AX49" s="153"/>
      <c r="AY49" s="153"/>
      <c r="AZ49" s="79"/>
      <c r="BA49" s="14">
        <f t="shared" si="0"/>
        <v>0</v>
      </c>
      <c r="BC49" s="87">
        <f>BA49-ปริมาณงาน!BH46</f>
        <v>0</v>
      </c>
      <c r="BD49" s="88" t="str">
        <f t="shared" si="1"/>
        <v>ถูกต้อง</v>
      </c>
    </row>
    <row r="50" spans="1:56">
      <c r="A50" s="15">
        <v>38</v>
      </c>
      <c r="B50" s="15">
        <f>ปริมาณงาน!B47</f>
        <v>56022003</v>
      </c>
      <c r="C50" s="17" t="str">
        <f>ปริมาณงาน!C47</f>
        <v>โรงเรียนราชประชานุเคราะห์ 24 จังหวัดพะเยา</v>
      </c>
      <c r="D50" s="15" t="str">
        <f>ปริมาณงาน!H47</f>
        <v>โรงเรียนการศึกษาสงเคราะห์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53"/>
      <c r="AW50" s="153"/>
      <c r="AX50" s="153"/>
      <c r="AY50" s="153"/>
      <c r="AZ50" s="79"/>
      <c r="BA50" s="14">
        <f t="shared" si="0"/>
        <v>0</v>
      </c>
      <c r="BC50" s="87">
        <f>BA50-ปริมาณงาน!BH47</f>
        <v>0</v>
      </c>
      <c r="BD50" s="88" t="str">
        <f t="shared" si="1"/>
        <v>ถูกต้อง</v>
      </c>
    </row>
    <row r="51" spans="1:56">
      <c r="A51" s="15">
        <v>39</v>
      </c>
      <c r="B51" s="15">
        <f>ปริมาณงาน!B48</f>
        <v>54012009</v>
      </c>
      <c r="C51" s="17" t="str">
        <f>ปริมาณงาน!C48</f>
        <v>โรงเรียนราชประชานุเคราะห์ 25 จังหวัดแพร่</v>
      </c>
      <c r="D51" s="15" t="str">
        <f>ปริมาณงาน!H48</f>
        <v>โรงเรียนการศึกษาสงเคราะห์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53"/>
      <c r="AW51" s="153"/>
      <c r="AX51" s="153"/>
      <c r="AY51" s="153"/>
      <c r="AZ51" s="79"/>
      <c r="BA51" s="14">
        <f t="shared" si="0"/>
        <v>0</v>
      </c>
      <c r="BC51" s="87">
        <f>BA51-ปริมาณงาน!BH48</f>
        <v>0</v>
      </c>
      <c r="BD51" s="88" t="str">
        <f t="shared" si="1"/>
        <v>ถูกต้อง</v>
      </c>
    </row>
    <row r="52" spans="1:56">
      <c r="A52" s="15">
        <v>40</v>
      </c>
      <c r="B52" s="15">
        <f>ปริมาณงาน!B49</f>
        <v>51012002</v>
      </c>
      <c r="C52" s="17" t="str">
        <f>ปริมาณงาน!C49</f>
        <v>โรงเรียนราชประชานุเคราะห์ 26 จังหวัดลำพูน</v>
      </c>
      <c r="D52" s="15" t="str">
        <f>ปริมาณงาน!H49</f>
        <v>โรงเรียนการศึกษาสงเคราะห์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53"/>
      <c r="AW52" s="153"/>
      <c r="AX52" s="153"/>
      <c r="AY52" s="153"/>
      <c r="AZ52" s="79"/>
      <c r="BA52" s="14">
        <f t="shared" si="0"/>
        <v>0</v>
      </c>
      <c r="BC52" s="87">
        <f>BA52-ปริมาณงาน!BH49</f>
        <v>0</v>
      </c>
      <c r="BD52" s="88" t="str">
        <f t="shared" si="1"/>
        <v>ถูกต้อง</v>
      </c>
    </row>
    <row r="53" spans="1:56">
      <c r="A53" s="15">
        <v>41</v>
      </c>
      <c r="B53" s="15">
        <f>ปริมาณงาน!B50</f>
        <v>40022020</v>
      </c>
      <c r="C53" s="17" t="str">
        <f>ปริมาณงาน!C50</f>
        <v>โรงเรียนราชประชานุเคราะห์ 50 จังหวัดขอนแก่น</v>
      </c>
      <c r="D53" s="15" t="str">
        <f>ปริมาณงาน!H50</f>
        <v>โรงเรียนการศึกษาสงเคราะห์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53"/>
      <c r="AW53" s="153"/>
      <c r="AX53" s="153"/>
      <c r="AY53" s="153"/>
      <c r="AZ53" s="79"/>
      <c r="BA53" s="14">
        <f t="shared" si="0"/>
        <v>0</v>
      </c>
      <c r="BC53" s="87">
        <f>BA53-ปริมาณงาน!BH50</f>
        <v>0</v>
      </c>
      <c r="BD53" s="88" t="str">
        <f t="shared" si="1"/>
        <v>ถูกต้อง</v>
      </c>
    </row>
    <row r="54" spans="1:56">
      <c r="A54" s="15">
        <v>42</v>
      </c>
      <c r="B54" s="15">
        <f>ปริมาณงาน!B51</f>
        <v>42022001</v>
      </c>
      <c r="C54" s="17" t="str">
        <f>ปริมาณงาน!C51</f>
        <v>โรงเรียนราชประชานุเคราะห์ 52 จังหวัดเลย</v>
      </c>
      <c r="D54" s="15" t="str">
        <f>ปริมาณงาน!H51</f>
        <v>โรงเรียนการศึกษาสงเคราะห์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53"/>
      <c r="AW54" s="153"/>
      <c r="AX54" s="153"/>
      <c r="AY54" s="153"/>
      <c r="AZ54" s="79"/>
      <c r="BA54" s="14">
        <f t="shared" si="0"/>
        <v>0</v>
      </c>
      <c r="BC54" s="87">
        <f>BA54-ปริมาณงาน!BH51</f>
        <v>0</v>
      </c>
      <c r="BD54" s="88" t="str">
        <f t="shared" si="1"/>
        <v>ถูกต้อง</v>
      </c>
    </row>
    <row r="55" spans="1:56">
      <c r="A55" s="15">
        <v>43</v>
      </c>
      <c r="B55" s="15">
        <f>ปริมาณงาน!B52</f>
        <v>47022011</v>
      </c>
      <c r="C55" s="17" t="str">
        <f>ปริมาณงาน!C52</f>
        <v>โรงเรียนราชประชานุเคราะห์ 53 จังหวัดสกลนคร</v>
      </c>
      <c r="D55" s="15" t="str">
        <f>ปริมาณงาน!H52</f>
        <v>โรงเรียนการศึกษาสงเคราะห์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53"/>
      <c r="AW55" s="153"/>
      <c r="AX55" s="153"/>
      <c r="AY55" s="153"/>
      <c r="AZ55" s="79"/>
      <c r="BA55" s="14">
        <f t="shared" si="0"/>
        <v>0</v>
      </c>
      <c r="BC55" s="87">
        <f>BA55-ปริมาณงาน!BH52</f>
        <v>0</v>
      </c>
      <c r="BD55" s="88" t="str">
        <f t="shared" si="1"/>
        <v>ถูกต้อง</v>
      </c>
    </row>
    <row r="56" spans="1:56">
      <c r="A56" s="15">
        <v>44</v>
      </c>
      <c r="B56" s="15">
        <f>ปริมาณงาน!B53</f>
        <v>43022007</v>
      </c>
      <c r="C56" s="17" t="str">
        <f>ปริมาณงาน!C53</f>
        <v>โรงเรียนราชประชานุเคราะห์ 27 จังหวัดหนองคาย</v>
      </c>
      <c r="D56" s="15" t="str">
        <f>ปริมาณงาน!H53</f>
        <v>โรงเรียนการศึกษาสงเคราะห์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53"/>
      <c r="AW56" s="153"/>
      <c r="AX56" s="153"/>
      <c r="AY56" s="153"/>
      <c r="AZ56" s="79"/>
      <c r="BA56" s="14">
        <f t="shared" si="0"/>
        <v>0</v>
      </c>
      <c r="BC56" s="87">
        <f>BA56-ปริมาณงาน!BH53</f>
        <v>0</v>
      </c>
      <c r="BD56" s="88" t="str">
        <f t="shared" si="1"/>
        <v>ถูกต้อง</v>
      </c>
    </row>
    <row r="57" spans="1:56">
      <c r="A57" s="15">
        <v>45</v>
      </c>
      <c r="B57" s="15">
        <f>ปริมาณงาน!B54</f>
        <v>37012014</v>
      </c>
      <c r="C57" s="17" t="str">
        <f>ปริมาณงาน!C54</f>
        <v>โรงเรียนราชประชานุเคราะห์ 54 จังหวัดอำนาจเจริญ</v>
      </c>
      <c r="D57" s="15" t="str">
        <f>ปริมาณงาน!H54</f>
        <v>โรงเรียนการศึกษาสงเคราะห์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53"/>
      <c r="AW57" s="153"/>
      <c r="AX57" s="153"/>
      <c r="AY57" s="153"/>
      <c r="AZ57" s="79"/>
      <c r="BA57" s="14">
        <f t="shared" si="0"/>
        <v>0</v>
      </c>
      <c r="BC57" s="87">
        <f>BA57-ปริมาณงาน!BH54</f>
        <v>0</v>
      </c>
      <c r="BD57" s="88" t="str">
        <f t="shared" si="1"/>
        <v>ถูกต้อง</v>
      </c>
    </row>
    <row r="58" spans="1:56">
      <c r="A58" s="15">
        <v>46</v>
      </c>
      <c r="B58" s="15">
        <f>ปริมาณงาน!B55</f>
        <v>45013001</v>
      </c>
      <c r="C58" s="17" t="str">
        <f>ปริมาณงาน!C55</f>
        <v>โรงเรียนศึกษาสงเคราะห์ธวัชบุรี</v>
      </c>
      <c r="D58" s="15" t="str">
        <f>ปริมาณงาน!H55</f>
        <v>โรงเรียนการศึกษาสงเคราะห์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53"/>
      <c r="AW58" s="153"/>
      <c r="AX58" s="153"/>
      <c r="AY58" s="153"/>
      <c r="AZ58" s="79"/>
      <c r="BA58" s="14">
        <f t="shared" si="0"/>
        <v>0</v>
      </c>
      <c r="BC58" s="87">
        <f>BA58-ปริมาณงาน!BH55</f>
        <v>0</v>
      </c>
      <c r="BD58" s="88" t="str">
        <f t="shared" si="1"/>
        <v>ถูกต้อง</v>
      </c>
    </row>
    <row r="59" spans="1:56">
      <c r="A59" s="15">
        <v>47</v>
      </c>
      <c r="B59" s="15">
        <f>ปริมาณงาน!B56</f>
        <v>35012010</v>
      </c>
      <c r="C59" s="17" t="str">
        <f>ปริมาณงาน!C56</f>
        <v>โรงเรียนราชประชานุเคราะห์ 28 จังหวัดยโสธร</v>
      </c>
      <c r="D59" s="15" t="str">
        <f>ปริมาณงาน!H56</f>
        <v>โรงเรียนการศึกษาสงเคราะห์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53"/>
      <c r="AW59" s="153"/>
      <c r="AX59" s="153"/>
      <c r="AY59" s="153"/>
      <c r="AZ59" s="79"/>
      <c r="BA59" s="14">
        <f t="shared" si="0"/>
        <v>0</v>
      </c>
      <c r="BC59" s="87">
        <f>BA59-ปริมาณงาน!BH56</f>
        <v>0</v>
      </c>
      <c r="BD59" s="88" t="str">
        <f t="shared" si="1"/>
        <v>ถูกต้อง</v>
      </c>
    </row>
    <row r="60" spans="1:56">
      <c r="A60" s="15">
        <v>48</v>
      </c>
      <c r="B60" s="15">
        <f>ปริมาณงาน!B57</f>
        <v>34012018</v>
      </c>
      <c r="C60" s="17" t="str">
        <f>ปริมาณงาน!C57</f>
        <v>โรงเรียนราชประชานุเคราะห์ 32 จังหวัดอุบลราชธานี</v>
      </c>
      <c r="D60" s="15" t="str">
        <f>ปริมาณงาน!H57</f>
        <v>โรงเรียนการศึกษาสงเคราะห์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53"/>
      <c r="AW60" s="153"/>
      <c r="AX60" s="153"/>
      <c r="AY60" s="153"/>
      <c r="AZ60" s="79"/>
      <c r="BA60" s="14">
        <f t="shared" si="0"/>
        <v>0</v>
      </c>
      <c r="BC60" s="87">
        <f>BA60-ปริมาณงาน!BH57</f>
        <v>0</v>
      </c>
      <c r="BD60" s="88" t="str">
        <f t="shared" si="1"/>
        <v>ถูกต้อง</v>
      </c>
    </row>
    <row r="61" spans="1:56">
      <c r="A61" s="15">
        <v>49</v>
      </c>
      <c r="B61" s="15">
        <f>ปริมาณงาน!B58</f>
        <v>31032008</v>
      </c>
      <c r="C61" s="17" t="str">
        <f>ปริมาณงาน!C58</f>
        <v>โรงเรียนราชประชานุเคราะห์ 51 จังหวัดบุรีรัมย์</v>
      </c>
      <c r="D61" s="15" t="str">
        <f>ปริมาณงาน!H58</f>
        <v>โรงเรียนการศึกษาสงเคราะห์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53"/>
      <c r="AW61" s="153"/>
      <c r="AX61" s="153"/>
      <c r="AY61" s="153"/>
      <c r="AZ61" s="79"/>
      <c r="BA61" s="14">
        <f t="shared" si="0"/>
        <v>0</v>
      </c>
      <c r="BC61" s="87">
        <f>BA61-ปริมาณงาน!BH58</f>
        <v>0</v>
      </c>
      <c r="BD61" s="88" t="str">
        <f t="shared" si="1"/>
        <v>ถูกต้อง</v>
      </c>
    </row>
    <row r="62" spans="1:56">
      <c r="A62" s="15">
        <v>50</v>
      </c>
      <c r="B62" s="15">
        <f>ปริมาณงาน!B59</f>
        <v>33012010</v>
      </c>
      <c r="C62" s="17" t="str">
        <f>ปริมาณงาน!C59</f>
        <v>โรงเรียนราชประชานุเคราะห์ 29 จังหวัดศรีสะเกษ</v>
      </c>
      <c r="D62" s="15" t="str">
        <f>ปริมาณงาน!H59</f>
        <v>โรงเรียนการศึกษาสงเคราะห์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53"/>
      <c r="AW62" s="153"/>
      <c r="AX62" s="153"/>
      <c r="AY62" s="153"/>
      <c r="AZ62" s="79"/>
      <c r="BA62" s="14">
        <f t="shared" si="0"/>
        <v>0</v>
      </c>
      <c r="BC62" s="87">
        <f>BA62-ปริมาณงาน!BH59</f>
        <v>0</v>
      </c>
      <c r="BD62" s="88" t="str">
        <f t="shared" si="1"/>
        <v>ถูกต้อง</v>
      </c>
    </row>
    <row r="63" spans="1:56">
      <c r="A63" s="15">
        <v>51</v>
      </c>
      <c r="B63" s="15">
        <f>ปริมาณงาน!B60</f>
        <v>22022013</v>
      </c>
      <c r="C63" s="17" t="str">
        <f>ปริมาณงาน!C60</f>
        <v>โรงเรียนราชประชานุเคราะห์ 48 จังหวัดจันทบุรี</v>
      </c>
      <c r="D63" s="15" t="str">
        <f>ปริมาณงาน!H60</f>
        <v>โรงเรียนการศึกษาสงเคราะห์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53"/>
      <c r="AW63" s="153"/>
      <c r="AX63" s="153"/>
      <c r="AY63" s="153"/>
      <c r="AZ63" s="79"/>
      <c r="BA63" s="14">
        <f t="shared" si="0"/>
        <v>0</v>
      </c>
      <c r="BC63" s="87">
        <f>BA63-ปริมาณงาน!BH60</f>
        <v>0</v>
      </c>
      <c r="BD63" s="88" t="str">
        <f t="shared" si="1"/>
        <v>ถูกต้อง</v>
      </c>
    </row>
    <row r="64" spans="1:56">
      <c r="A64" s="15">
        <v>52</v>
      </c>
      <c r="B64" s="15">
        <f>ปริมาณงาน!B61</f>
        <v>23012015</v>
      </c>
      <c r="C64" s="17" t="str">
        <f>ปริมาณงาน!C61</f>
        <v>โรงเรียนราชประชานุเคราะห์ 49 จังหวัดตราด</v>
      </c>
      <c r="D64" s="15" t="str">
        <f>ปริมาณงาน!H61</f>
        <v>โรงเรียนการศึกษาสงเคราะห์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53"/>
      <c r="AW64" s="153"/>
      <c r="AX64" s="153"/>
      <c r="AY64" s="153"/>
      <c r="AZ64" s="79"/>
      <c r="BA64" s="14">
        <f t="shared" si="0"/>
        <v>0</v>
      </c>
      <c r="BC64" s="87">
        <f>BA64-ปริมาณงาน!BH61</f>
        <v>0</v>
      </c>
      <c r="BD64" s="88" t="str">
        <f t="shared" si="1"/>
        <v>ถูกต้อง</v>
      </c>
    </row>
    <row r="65" spans="1:56">
      <c r="A65" s="15">
        <v>53</v>
      </c>
      <c r="B65" s="15">
        <f>ปริมาณงาน!B62</f>
        <v>10012016</v>
      </c>
      <c r="C65" s="17" t="str">
        <f>ปริมาณงาน!C62</f>
        <v>โรงเรียนเศรษฐเสถียร ในพระราชูปถัมภ์</v>
      </c>
      <c r="D65" s="15" t="str">
        <f>ปริมาณงาน!H62</f>
        <v>พ.โรงเรียนการศึกษาพิเศษ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53"/>
      <c r="AW65" s="153"/>
      <c r="AX65" s="153"/>
      <c r="AY65" s="153"/>
      <c r="AZ65" s="79"/>
      <c r="BA65" s="14">
        <f t="shared" si="0"/>
        <v>0</v>
      </c>
      <c r="BC65" s="87">
        <f>BA65-ปริมาณงาน!BH62</f>
        <v>0</v>
      </c>
      <c r="BD65" s="88" t="str">
        <f t="shared" si="1"/>
        <v>ถูกต้อง</v>
      </c>
    </row>
    <row r="66" spans="1:56">
      <c r="A66" s="15">
        <v>54</v>
      </c>
      <c r="B66" s="15">
        <f>ปริมาณงาน!B63</f>
        <v>10012033</v>
      </c>
      <c r="C66" s="17" t="str">
        <f>ปริมาณงาน!C63</f>
        <v>โรงเรียนโสตศึกษาทุ่งมหาเมฆ</v>
      </c>
      <c r="D66" s="15" t="str">
        <f>ปริมาณงาน!H63</f>
        <v>พ.โรงเรียนการศึกษาพิเศษ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53"/>
      <c r="AW66" s="153"/>
      <c r="AX66" s="153"/>
      <c r="AY66" s="153"/>
      <c r="AZ66" s="79"/>
      <c r="BA66" s="14">
        <f t="shared" si="0"/>
        <v>0</v>
      </c>
      <c r="BC66" s="87">
        <f>BA66-ปริมาณงาน!BH63</f>
        <v>0</v>
      </c>
      <c r="BD66" s="88" t="str">
        <f t="shared" si="1"/>
        <v>ถูกต้อง</v>
      </c>
    </row>
    <row r="67" spans="1:56">
      <c r="A67" s="15">
        <v>55</v>
      </c>
      <c r="B67" s="15">
        <f>ปริมาณงาน!B64</f>
        <v>12023001</v>
      </c>
      <c r="C67" s="17" t="str">
        <f>ปริมาณงาน!C64</f>
        <v>โรงเรียนโสตศึกษาจังหวัดนนทบุรี</v>
      </c>
      <c r="D67" s="15" t="str">
        <f>ปริมาณงาน!H64</f>
        <v>พ.โรงเรียนการศึกษาพิเศษ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53"/>
      <c r="AW67" s="153"/>
      <c r="AX67" s="153"/>
      <c r="AY67" s="153"/>
      <c r="AZ67" s="79"/>
      <c r="BA67" s="14">
        <f t="shared" si="0"/>
        <v>0</v>
      </c>
      <c r="BC67" s="87">
        <f>BA67-ปริมาณงาน!BH64</f>
        <v>0</v>
      </c>
      <c r="BD67" s="88" t="str">
        <f t="shared" si="1"/>
        <v>ถูกต้อง</v>
      </c>
    </row>
    <row r="68" spans="1:56">
      <c r="A68" s="15">
        <v>56</v>
      </c>
      <c r="B68" s="15">
        <f>ปริมาณงาน!B65</f>
        <v>73022007</v>
      </c>
      <c r="C68" s="17" t="str">
        <f>ปริมาณงาน!C65</f>
        <v>โรงเรียนโสตศึกษาจังหวัดนครปฐม</v>
      </c>
      <c r="D68" s="15" t="str">
        <f>ปริมาณงาน!H65</f>
        <v>พ.โรงเรียนการศึกษาพิเศษ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53"/>
      <c r="AW68" s="153"/>
      <c r="AX68" s="153"/>
      <c r="AY68" s="153"/>
      <c r="AZ68" s="79"/>
      <c r="BA68" s="14">
        <f t="shared" si="0"/>
        <v>0</v>
      </c>
      <c r="BC68" s="87">
        <f>BA68-ปริมาณงาน!BH65</f>
        <v>0</v>
      </c>
      <c r="BD68" s="88" t="str">
        <f t="shared" si="1"/>
        <v>ถูกต้อง</v>
      </c>
    </row>
    <row r="69" spans="1:56">
      <c r="A69" s="15">
        <v>57</v>
      </c>
      <c r="B69" s="15">
        <f>ปริมาณงาน!B66</f>
        <v>95013002</v>
      </c>
      <c r="C69" s="17" t="str">
        <f>ปริมาณงาน!C66</f>
        <v>โรงเรียนศึกษาพิเศษเขตพัฒนาพิเศษเฉพาะกิจจังหวัดชายแดนภาคใต้</v>
      </c>
      <c r="D69" s="15" t="str">
        <f>ปริมาณงาน!H66</f>
        <v>พ.โรงเรียนการศึกษาพิเศษ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53"/>
      <c r="AW69" s="153"/>
      <c r="AX69" s="153"/>
      <c r="AY69" s="153"/>
      <c r="AZ69" s="79"/>
      <c r="BA69" s="14">
        <f t="shared" si="0"/>
        <v>0</v>
      </c>
      <c r="BC69" s="87">
        <f>BA69-ปริมาณงาน!BH66</f>
        <v>0</v>
      </c>
      <c r="BD69" s="88" t="str">
        <f t="shared" si="1"/>
        <v>ถูกต้อง</v>
      </c>
    </row>
    <row r="70" spans="1:56">
      <c r="A70" s="15">
        <v>58</v>
      </c>
      <c r="B70" s="15">
        <f>ปริมาณงาน!B67</f>
        <v>90022011</v>
      </c>
      <c r="C70" s="17" t="str">
        <f>ปริมาณงาน!C67</f>
        <v>โรงเรียนโสตศึกษาจังหวัดสงขลา</v>
      </c>
      <c r="D70" s="15" t="str">
        <f>ปริมาณงาน!H67</f>
        <v>พ.โรงเรียนการศึกษาพิเศษ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53"/>
      <c r="AW70" s="153"/>
      <c r="AX70" s="153"/>
      <c r="AY70" s="153"/>
      <c r="AZ70" s="79"/>
      <c r="BA70" s="14">
        <f t="shared" si="0"/>
        <v>0</v>
      </c>
      <c r="BC70" s="87">
        <f>BA70-ปริมาณงาน!BH67</f>
        <v>0</v>
      </c>
      <c r="BD70" s="88" t="str">
        <f t="shared" si="1"/>
        <v>ถูกต้อง</v>
      </c>
    </row>
    <row r="71" spans="1:56">
      <c r="A71" s="15">
        <v>59</v>
      </c>
      <c r="B71" s="15">
        <f>ปริมาณงาน!B68</f>
        <v>90012007</v>
      </c>
      <c r="C71" s="17" t="str">
        <f>ปริมาณงาน!C68</f>
        <v>โรงเรียนสงขลาพัฒนาปัญญา</v>
      </c>
      <c r="D71" s="15" t="str">
        <f>ปริมาณงาน!H68</f>
        <v>พ.โรงเรียนการศึกษาพิเศษ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53"/>
      <c r="AW71" s="153"/>
      <c r="AX71" s="153"/>
      <c r="AY71" s="153"/>
      <c r="AZ71" s="79"/>
      <c r="BA71" s="14">
        <f t="shared" si="0"/>
        <v>0</v>
      </c>
      <c r="BC71" s="87">
        <f>BA71-ปริมาณงาน!BH68</f>
        <v>0</v>
      </c>
      <c r="BD71" s="88" t="str">
        <f t="shared" si="1"/>
        <v>ถูกต้อง</v>
      </c>
    </row>
    <row r="72" spans="1:56">
      <c r="A72" s="15">
        <v>60</v>
      </c>
      <c r="B72" s="15">
        <f>ปริมาณงาน!B69</f>
        <v>80023001</v>
      </c>
      <c r="C72" s="17" t="str">
        <f>ปริมาณงาน!C69</f>
        <v>โรงเรียนโสตศึกษาจังหวัดนครศรีธรรมราช</v>
      </c>
      <c r="D72" s="15" t="str">
        <f>ปริมาณงาน!H69</f>
        <v>พ.โรงเรียนการศึกษาพิเศษ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53"/>
      <c r="AW72" s="153"/>
      <c r="AX72" s="153"/>
      <c r="AY72" s="153"/>
      <c r="AZ72" s="79"/>
      <c r="BA72" s="14">
        <f t="shared" si="0"/>
        <v>0</v>
      </c>
      <c r="BC72" s="87">
        <f>BA72-ปริมาณงาน!BH69</f>
        <v>0</v>
      </c>
      <c r="BD72" s="88" t="str">
        <f t="shared" si="1"/>
        <v>ถูกต้อง</v>
      </c>
    </row>
    <row r="73" spans="1:56">
      <c r="A73" s="15">
        <v>61</v>
      </c>
      <c r="B73" s="15">
        <f>ปริมาณงาน!B70</f>
        <v>80022012</v>
      </c>
      <c r="C73" s="17" t="str">
        <f>ปริมาณงาน!C70</f>
        <v>โรงเรียนนครศรีธรรมราชปัญญานุกูล</v>
      </c>
      <c r="D73" s="15" t="str">
        <f>ปริมาณงาน!H70</f>
        <v>พ.โรงเรียนการศึกษาพิเศษ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53"/>
      <c r="AW73" s="153"/>
      <c r="AX73" s="153"/>
      <c r="AY73" s="153"/>
      <c r="AZ73" s="79"/>
      <c r="BA73" s="14">
        <f t="shared" si="0"/>
        <v>0</v>
      </c>
      <c r="BC73" s="87">
        <f>BA73-ปริมาณงาน!BH70</f>
        <v>0</v>
      </c>
      <c r="BD73" s="88" t="str">
        <f t="shared" si="1"/>
        <v>ถูกต้อง</v>
      </c>
    </row>
    <row r="74" spans="1:56">
      <c r="A74" s="15">
        <v>62</v>
      </c>
      <c r="B74" s="15">
        <f>ปริมาณงาน!B71</f>
        <v>80023002</v>
      </c>
      <c r="C74" s="17" t="str">
        <f>ปริมาณงาน!C71</f>
        <v>โรงเรียนสำหรับคนพิการทางร่างกายและการเคลื่อนไหวของจังหวัดนครศรีธรรมราช</v>
      </c>
      <c r="D74" s="15" t="str">
        <f>ปริมาณงาน!H71</f>
        <v>พ.โรงเรียนการศึกษาพิเศษ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53"/>
      <c r="AW74" s="153"/>
      <c r="AX74" s="153"/>
      <c r="AY74" s="153"/>
      <c r="AZ74" s="79"/>
      <c r="BA74" s="14">
        <f t="shared" si="0"/>
        <v>0</v>
      </c>
      <c r="BC74" s="87">
        <f>BA74-ปริมาณงาน!BH71</f>
        <v>0</v>
      </c>
      <c r="BD74" s="88" t="str">
        <f t="shared" si="1"/>
        <v>ถูกต้อง</v>
      </c>
    </row>
    <row r="75" spans="1:56">
      <c r="A75" s="15">
        <v>63</v>
      </c>
      <c r="B75" s="15">
        <f>ปริมาณงาน!B72</f>
        <v>84012008</v>
      </c>
      <c r="C75" s="17" t="str">
        <f>ปริมาณงาน!C72</f>
        <v>โรงเรียนสอนคนตาบอดภาคใต้ จังหวัดสุราษฎร์ธานี</v>
      </c>
      <c r="D75" s="15" t="str">
        <f>ปริมาณงาน!H72</f>
        <v>พ.โรงเรียนการศึกษาพิเศษ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53"/>
      <c r="AW75" s="153"/>
      <c r="AX75" s="153"/>
      <c r="AY75" s="153"/>
      <c r="AZ75" s="79"/>
      <c r="BA75" s="14">
        <f t="shared" si="0"/>
        <v>0</v>
      </c>
      <c r="BC75" s="87">
        <f>BA75-ปริมาณงาน!BH72</f>
        <v>0</v>
      </c>
      <c r="BD75" s="88" t="str">
        <f t="shared" si="1"/>
        <v>ถูกต้อง</v>
      </c>
    </row>
    <row r="76" spans="1:56">
      <c r="A76" s="15">
        <v>64</v>
      </c>
      <c r="B76" s="15">
        <f>ปริมาณงาน!B73</f>
        <v>86013001</v>
      </c>
      <c r="C76" s="17" t="str">
        <f>ปริมาณงาน!C73</f>
        <v>โรงเรียนชุมพรปัญญานุกูล</v>
      </c>
      <c r="D76" s="15" t="str">
        <f>ปริมาณงาน!H73</f>
        <v>พ.โรงเรียนการศึกษาพิเศษ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53"/>
      <c r="AW76" s="153"/>
      <c r="AX76" s="153"/>
      <c r="AY76" s="153"/>
      <c r="AZ76" s="79"/>
      <c r="BA76" s="14">
        <f t="shared" si="0"/>
        <v>0</v>
      </c>
      <c r="BC76" s="87">
        <f>BA76-ปริมาณงาน!BH73</f>
        <v>0</v>
      </c>
      <c r="BD76" s="88" t="str">
        <f t="shared" si="1"/>
        <v>ถูกต้อง</v>
      </c>
    </row>
    <row r="77" spans="1:56">
      <c r="A77" s="15">
        <v>65</v>
      </c>
      <c r="B77" s="15">
        <f>ปริมาณงาน!B74</f>
        <v>83012008</v>
      </c>
      <c r="C77" s="17" t="str">
        <f>ปริมาณงาน!C74</f>
        <v>โรงเรียนภูเก็ตปัญญานุกูล</v>
      </c>
      <c r="D77" s="15" t="str">
        <f>ปริมาณงาน!H74</f>
        <v>พ.โรงเรียนการศึกษาพิเศษ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53"/>
      <c r="AW77" s="153"/>
      <c r="AX77" s="153"/>
      <c r="AY77" s="153"/>
      <c r="AZ77" s="79"/>
      <c r="BA77" s="14">
        <f t="shared" si="0"/>
        <v>0</v>
      </c>
      <c r="BC77" s="87">
        <f>BA77-ปริมาณงาน!BH74</f>
        <v>0</v>
      </c>
      <c r="BD77" s="88" t="str">
        <f t="shared" si="1"/>
        <v>ถูกต้อง</v>
      </c>
    </row>
    <row r="78" spans="1:56">
      <c r="A78" s="15">
        <v>66</v>
      </c>
      <c r="B78" s="15">
        <f>ปริมาณงาน!B75</f>
        <v>82013001</v>
      </c>
      <c r="C78" s="17" t="str">
        <f>ปริมาณงาน!C75</f>
        <v>โรงเรียนโสตศึกษาจังหวัดพังงา</v>
      </c>
      <c r="D78" s="15" t="str">
        <f>ปริมาณงาน!H75</f>
        <v>พ.โรงเรียนการศึกษาพิเศษ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53"/>
      <c r="AW78" s="153"/>
      <c r="AX78" s="153"/>
      <c r="AY78" s="153"/>
      <c r="AZ78" s="79"/>
      <c r="BA78" s="14">
        <f t="shared" ref="BA78:BA141" si="2">SUM(E78:AZ78)</f>
        <v>0</v>
      </c>
      <c r="BC78" s="87">
        <f>BA78-ปริมาณงาน!BH75</f>
        <v>0</v>
      </c>
      <c r="BD78" s="88" t="str">
        <f t="shared" ref="BD78:BD141" si="3">IF(BC78=0,"ถูกต้อง","ไม่ถูก")</f>
        <v>ถูกต้อง</v>
      </c>
    </row>
    <row r="79" spans="1:56">
      <c r="A79" s="15">
        <v>67</v>
      </c>
      <c r="B79" s="15">
        <f>ปริมาณงาน!B76</f>
        <v>77012009</v>
      </c>
      <c r="C79" s="17" t="str">
        <f>ปริมาณงาน!C76</f>
        <v>โรงเรียนโสตศึกษาเทพรัตน์</v>
      </c>
      <c r="D79" s="15" t="str">
        <f>ปริมาณงาน!H76</f>
        <v>พ.โรงเรียนการศึกษาพิเศษ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53"/>
      <c r="AW79" s="153"/>
      <c r="AX79" s="153"/>
      <c r="AY79" s="153"/>
      <c r="AZ79" s="79"/>
      <c r="BA79" s="14">
        <f t="shared" si="2"/>
        <v>0</v>
      </c>
      <c r="BC79" s="87">
        <f>BA79-ปริมาณงาน!BH76</f>
        <v>0</v>
      </c>
      <c r="BD79" s="88" t="str">
        <f t="shared" si="3"/>
        <v>ถูกต้อง</v>
      </c>
    </row>
    <row r="80" spans="1:56">
      <c r="A80" s="15">
        <v>68</v>
      </c>
      <c r="B80" s="15">
        <f>ปริมาณงาน!B77</f>
        <v>72013001</v>
      </c>
      <c r="C80" s="17" t="str">
        <f>ปริมาณงาน!C77</f>
        <v>โรงเรียนสุพรรณบุรีปัญญานุกูล</v>
      </c>
      <c r="D80" s="15" t="str">
        <f>ปริมาณงาน!H77</f>
        <v>พ.โรงเรียนการศึกษาพิเศษ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53"/>
      <c r="AW80" s="153"/>
      <c r="AX80" s="153"/>
      <c r="AY80" s="153"/>
      <c r="AZ80" s="79"/>
      <c r="BA80" s="14">
        <f t="shared" si="2"/>
        <v>0</v>
      </c>
      <c r="BC80" s="87">
        <f>BA80-ปริมาณงาน!BH77</f>
        <v>0</v>
      </c>
      <c r="BD80" s="88" t="str">
        <f t="shared" si="3"/>
        <v>ถูกต้อง</v>
      </c>
    </row>
    <row r="81" spans="1:56">
      <c r="A81" s="15">
        <v>69</v>
      </c>
      <c r="B81" s="15">
        <f>ปริมาณงาน!B78</f>
        <v>71012012</v>
      </c>
      <c r="C81" s="17" t="str">
        <f>ปริมาณงาน!C78</f>
        <v>โรงเรียนโสตศึกษาจังหวัดกาญจนบุรี</v>
      </c>
      <c r="D81" s="15" t="str">
        <f>ปริมาณงาน!H78</f>
        <v>พ.โรงเรียนการศึกษาพิเศษ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53"/>
      <c r="AW81" s="153"/>
      <c r="AX81" s="153"/>
      <c r="AY81" s="153"/>
      <c r="AZ81" s="79"/>
      <c r="BA81" s="14">
        <f t="shared" si="2"/>
        <v>0</v>
      </c>
      <c r="BC81" s="87">
        <f>BA81-ปริมาณงาน!BH78</f>
        <v>0</v>
      </c>
      <c r="BD81" s="88" t="str">
        <f t="shared" si="3"/>
        <v>ถูกต้อง</v>
      </c>
    </row>
    <row r="82" spans="1:56">
      <c r="A82" s="15">
        <v>70</v>
      </c>
      <c r="B82" s="15">
        <f>ปริมาณงาน!B79</f>
        <v>76023001</v>
      </c>
      <c r="C82" s="17" t="str">
        <f>ปริมาณงาน!C79</f>
        <v>โรงเรียนเพชรบุรีปัญญานุกูล</v>
      </c>
      <c r="D82" s="15" t="str">
        <f>ปริมาณงาน!H79</f>
        <v>พ.โรงเรียนการศึกษาพิเศษ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53"/>
      <c r="AW82" s="153"/>
      <c r="AX82" s="153"/>
      <c r="AY82" s="153"/>
      <c r="AZ82" s="79"/>
      <c r="BA82" s="14">
        <f t="shared" si="2"/>
        <v>0</v>
      </c>
      <c r="BC82" s="87">
        <f>BA82-ปริมาณงาน!BH79</f>
        <v>0</v>
      </c>
      <c r="BD82" s="88" t="str">
        <f t="shared" si="3"/>
        <v>ถูกต้อง</v>
      </c>
    </row>
    <row r="83" spans="1:56">
      <c r="A83" s="15">
        <v>71</v>
      </c>
      <c r="B83" s="15">
        <f>ปริมาณงาน!B80</f>
        <v>16012009</v>
      </c>
      <c r="C83" s="17" t="str">
        <f>ปริมาณงาน!C80</f>
        <v>โรงเรียนลพบุรีปัญญานุกูล</v>
      </c>
      <c r="D83" s="15" t="str">
        <f>ปริมาณงาน!H80</f>
        <v>พ.โรงเรียนการศึกษาพิเศษ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53"/>
      <c r="AW83" s="153"/>
      <c r="AX83" s="153"/>
      <c r="AY83" s="153"/>
      <c r="AZ83" s="79"/>
      <c r="BA83" s="14">
        <f t="shared" si="2"/>
        <v>0</v>
      </c>
      <c r="BC83" s="87">
        <f>BA83-ปริมาณงาน!BH80</f>
        <v>0</v>
      </c>
      <c r="BD83" s="88" t="str">
        <f t="shared" si="3"/>
        <v>ถูกต้อง</v>
      </c>
    </row>
    <row r="84" spans="1:56">
      <c r="A84" s="15">
        <v>72</v>
      </c>
      <c r="B84" s="15">
        <f>ปริมาณงาน!B81</f>
        <v>16013001</v>
      </c>
      <c r="C84" s="17" t="str">
        <f>ปริมาณงาน!C81</f>
        <v>โรงเรียนโสตศึกษาปานเลิศ</v>
      </c>
      <c r="D84" s="15" t="str">
        <f>ปริมาณงาน!H81</f>
        <v>พ.โรงเรียนการศึกษาพิเศษ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53"/>
      <c r="AW84" s="153"/>
      <c r="AX84" s="153"/>
      <c r="AY84" s="153"/>
      <c r="AZ84" s="79"/>
      <c r="BA84" s="14">
        <f t="shared" si="2"/>
        <v>0</v>
      </c>
      <c r="BC84" s="87">
        <f>BA84-ปริมาณงาน!BH81</f>
        <v>0</v>
      </c>
      <c r="BD84" s="88" t="str">
        <f t="shared" si="3"/>
        <v>ถูกต้อง</v>
      </c>
    </row>
    <row r="85" spans="1:56">
      <c r="A85" s="15">
        <v>73</v>
      </c>
      <c r="B85" s="15">
        <f>ปริมาณงาน!B82</f>
        <v>18013001</v>
      </c>
      <c r="C85" s="17" t="str">
        <f>ปริมาณงาน!C82</f>
        <v>โรงเรียนศึกษาพิเศษชัยนาท</v>
      </c>
      <c r="D85" s="15" t="str">
        <f>ปริมาณงาน!H82</f>
        <v>พ.โรงเรียนการศึกษาพิเศษ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53"/>
      <c r="AW85" s="153"/>
      <c r="AX85" s="153"/>
      <c r="AY85" s="153"/>
      <c r="AZ85" s="79"/>
      <c r="BA85" s="14">
        <f t="shared" si="2"/>
        <v>0</v>
      </c>
      <c r="BC85" s="87">
        <f>BA85-ปริมาณงาน!BH82</f>
        <v>0</v>
      </c>
      <c r="BD85" s="88" t="str">
        <f t="shared" si="3"/>
        <v>ถูกต้อง</v>
      </c>
    </row>
    <row r="86" spans="1:56">
      <c r="A86" s="15">
        <v>74</v>
      </c>
      <c r="B86" s="15">
        <f>ปริมาณงาน!B83</f>
        <v>63012006</v>
      </c>
      <c r="C86" s="17" t="str">
        <f>ปริมาณงาน!C83</f>
        <v>โรงเรียนโสตศึกษาจังหวัดตาก</v>
      </c>
      <c r="D86" s="15" t="str">
        <f>ปริมาณงาน!H83</f>
        <v>พ.โรงเรียนการศึกษาพิเศษ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53"/>
      <c r="AW86" s="153"/>
      <c r="AX86" s="153"/>
      <c r="AY86" s="153"/>
      <c r="AZ86" s="79"/>
      <c r="BA86" s="14">
        <f t="shared" si="2"/>
        <v>0</v>
      </c>
      <c r="BC86" s="87">
        <f>BA86-ปริมาณงาน!BH83</f>
        <v>0</v>
      </c>
      <c r="BD86" s="88" t="str">
        <f t="shared" si="3"/>
        <v>ถูกต้อง</v>
      </c>
    </row>
    <row r="87" spans="1:56">
      <c r="A87" s="15">
        <v>75</v>
      </c>
      <c r="B87" s="15">
        <f>ปริมาณงาน!B84</f>
        <v>60012009</v>
      </c>
      <c r="C87" s="17" t="str">
        <f>ปริมาณงาน!C84</f>
        <v>โรงเรียนนครสวรรค์ปัญญานุกูล</v>
      </c>
      <c r="D87" s="15" t="str">
        <f>ปริมาณงาน!H84</f>
        <v>พ.โรงเรียนการศึกษาพิเศษ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53"/>
      <c r="AW87" s="153"/>
      <c r="AX87" s="153"/>
      <c r="AY87" s="153"/>
      <c r="AZ87" s="79"/>
      <c r="BA87" s="14">
        <f t="shared" si="2"/>
        <v>0</v>
      </c>
      <c r="BC87" s="87">
        <f>BA87-ปริมาณงาน!BH84</f>
        <v>0</v>
      </c>
      <c r="BD87" s="88" t="str">
        <f t="shared" si="3"/>
        <v>ถูกต้อง</v>
      </c>
    </row>
    <row r="88" spans="1:56">
      <c r="A88" s="15">
        <v>76</v>
      </c>
      <c r="B88" s="15">
        <f>ปริมาณงาน!B85</f>
        <v>65013001</v>
      </c>
      <c r="C88" s="17" t="str">
        <f>ปริมาณงาน!C85</f>
        <v>โรงเรียนพิษณุโลกปัญญานุกูล</v>
      </c>
      <c r="D88" s="15" t="str">
        <f>ปริมาณงาน!H85</f>
        <v>พ.โรงเรียนการศึกษาพิเศษ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53"/>
      <c r="AW88" s="153"/>
      <c r="AX88" s="153"/>
      <c r="AY88" s="153"/>
      <c r="AZ88" s="79"/>
      <c r="BA88" s="14">
        <f t="shared" si="2"/>
        <v>0</v>
      </c>
      <c r="BC88" s="87">
        <f>BA88-ปริมาณงาน!BH85</f>
        <v>0</v>
      </c>
      <c r="BD88" s="88" t="str">
        <f t="shared" si="3"/>
        <v>ถูกต้อง</v>
      </c>
    </row>
    <row r="89" spans="1:56">
      <c r="A89" s="15">
        <v>77</v>
      </c>
      <c r="B89" s="15">
        <f>ปริมาณงาน!B86</f>
        <v>66012006</v>
      </c>
      <c r="C89" s="17" t="str">
        <f>ปริมาณงาน!C86</f>
        <v>โรงเรียนพิจิตรปัญญานุกูล</v>
      </c>
      <c r="D89" s="15" t="str">
        <f>ปริมาณงาน!H86</f>
        <v>พ.โรงเรียนการศึกษาพิเศษ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53"/>
      <c r="AW89" s="153"/>
      <c r="AX89" s="153"/>
      <c r="AY89" s="153"/>
      <c r="AZ89" s="79"/>
      <c r="BA89" s="14">
        <f t="shared" si="2"/>
        <v>0</v>
      </c>
      <c r="BC89" s="87">
        <f>BA89-ปริมาณงาน!BH86</f>
        <v>0</v>
      </c>
      <c r="BD89" s="88" t="str">
        <f t="shared" si="3"/>
        <v>ถูกต้อง</v>
      </c>
    </row>
    <row r="90" spans="1:56">
      <c r="A90" s="15">
        <v>78</v>
      </c>
      <c r="B90" s="15">
        <f>ปริมาณงาน!B87</f>
        <v>67012009</v>
      </c>
      <c r="C90" s="17" t="str">
        <f>ปริมาณงาน!C87</f>
        <v>โรงเรียนโสตศึกษาจังหวัดเพชรบูรณ์</v>
      </c>
      <c r="D90" s="15" t="str">
        <f>ปริมาณงาน!H87</f>
        <v>พ.โรงเรียนการศึกษาพิเศษ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53"/>
      <c r="AW90" s="153"/>
      <c r="AX90" s="153"/>
      <c r="AY90" s="153"/>
      <c r="AZ90" s="79"/>
      <c r="BA90" s="14">
        <f t="shared" si="2"/>
        <v>0</v>
      </c>
      <c r="BC90" s="87">
        <f>BA90-ปริมาณงาน!BH87</f>
        <v>0</v>
      </c>
      <c r="BD90" s="88" t="str">
        <f t="shared" si="3"/>
        <v>ถูกต้อง</v>
      </c>
    </row>
    <row r="91" spans="1:56">
      <c r="A91" s="15">
        <v>79</v>
      </c>
      <c r="B91" s="15">
        <f>ปริมาณงาน!B88</f>
        <v>50012006</v>
      </c>
      <c r="C91" s="17" t="str">
        <f>ปริมาณงาน!C88</f>
        <v>โรงเรียนโสตศึกษาอนุสารสุนทร</v>
      </c>
      <c r="D91" s="15" t="str">
        <f>ปริมาณงาน!H88</f>
        <v>พ.โรงเรียนการศึกษาพิเศษ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53"/>
      <c r="AW91" s="153"/>
      <c r="AX91" s="153"/>
      <c r="AY91" s="153"/>
      <c r="AZ91" s="79"/>
      <c r="BA91" s="14">
        <f t="shared" si="2"/>
        <v>0</v>
      </c>
      <c r="BC91" s="87">
        <f>BA91-ปริมาณงาน!BH88</f>
        <v>0</v>
      </c>
      <c r="BD91" s="88" t="str">
        <f t="shared" si="3"/>
        <v>ถูกต้อง</v>
      </c>
    </row>
    <row r="92" spans="1:56">
      <c r="A92" s="15">
        <v>80</v>
      </c>
      <c r="B92" s="15">
        <f>ปริมาณงาน!B89</f>
        <v>50012007</v>
      </c>
      <c r="C92" s="17" t="str">
        <f>ปริมาณงาน!C89</f>
        <v>โรงเรียนสอนคนตาบอดภาคเหนือ ในพระบรมราชินูปถัมภ์</v>
      </c>
      <c r="D92" s="15" t="str">
        <f>ปริมาณงาน!H89</f>
        <v>พ.โรงเรียนการศึกษาพิเศษ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53"/>
      <c r="AW92" s="153"/>
      <c r="AX92" s="153"/>
      <c r="AY92" s="153"/>
      <c r="AZ92" s="79"/>
      <c r="BA92" s="14">
        <f t="shared" si="2"/>
        <v>0</v>
      </c>
      <c r="BC92" s="87">
        <f>BA92-ปริมาณงาน!BH89</f>
        <v>0</v>
      </c>
      <c r="BD92" s="88" t="str">
        <f t="shared" si="3"/>
        <v>ถูกต้อง</v>
      </c>
    </row>
    <row r="93" spans="1:56">
      <c r="A93" s="15">
        <v>81</v>
      </c>
      <c r="B93" s="15">
        <f>ปริมาณงาน!B90</f>
        <v>50012008</v>
      </c>
      <c r="C93" s="17" t="str">
        <f>ปริมาณงาน!C90</f>
        <v>โรงเรียนกาวิละอนุกูล</v>
      </c>
      <c r="D93" s="15" t="str">
        <f>ปริมาณงาน!H90</f>
        <v>พ.โรงเรียนการศึกษาพิเศษ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53"/>
      <c r="AW93" s="153"/>
      <c r="AX93" s="153"/>
      <c r="AY93" s="153"/>
      <c r="AZ93" s="79"/>
      <c r="BA93" s="14">
        <f t="shared" si="2"/>
        <v>0</v>
      </c>
      <c r="BC93" s="87">
        <f>BA93-ปริมาณงาน!BH90</f>
        <v>0</v>
      </c>
      <c r="BD93" s="88" t="str">
        <f t="shared" si="3"/>
        <v>ถูกต้อง</v>
      </c>
    </row>
    <row r="94" spans="1:56">
      <c r="A94" s="15">
        <v>82</v>
      </c>
      <c r="B94" s="15">
        <f>ปริมาณงาน!B91</f>
        <v>50022010</v>
      </c>
      <c r="C94" s="17" t="str">
        <f>ปริมาณงาน!C91</f>
        <v>โรงเรียนศรีสังวาลย์เชียงใหม่</v>
      </c>
      <c r="D94" s="15" t="str">
        <f>ปริมาณงาน!H91</f>
        <v>พ.โรงเรียนการศึกษาพิเศษ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53"/>
      <c r="AW94" s="153"/>
      <c r="AX94" s="153"/>
      <c r="AY94" s="153"/>
      <c r="AZ94" s="79"/>
      <c r="BA94" s="14">
        <f t="shared" si="2"/>
        <v>0</v>
      </c>
      <c r="BC94" s="87">
        <f>BA94-ปริมาณงาน!BH91</f>
        <v>0</v>
      </c>
      <c r="BD94" s="88" t="str">
        <f t="shared" si="3"/>
        <v>ถูกต้อง</v>
      </c>
    </row>
    <row r="95" spans="1:56">
      <c r="A95" s="15">
        <v>83</v>
      </c>
      <c r="B95" s="15">
        <f>ปริมาณงาน!B92</f>
        <v>55012019</v>
      </c>
      <c r="C95" s="17" t="str">
        <f>ปริมาณงาน!C92</f>
        <v>โรงเรียนน่านปัญญานุกูล</v>
      </c>
      <c r="D95" s="15" t="str">
        <f>ปริมาณงาน!H92</f>
        <v>พ.โรงเรียนการศึกษาพิเศษ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53"/>
      <c r="AW95" s="153"/>
      <c r="AX95" s="153"/>
      <c r="AY95" s="153"/>
      <c r="AZ95" s="79"/>
      <c r="BA95" s="14">
        <f t="shared" si="2"/>
        <v>0</v>
      </c>
      <c r="BC95" s="87">
        <f>BA95-ปริมาณงาน!BH92</f>
        <v>0</v>
      </c>
      <c r="BD95" s="88" t="str">
        <f t="shared" si="3"/>
        <v>ถูกต้อง</v>
      </c>
    </row>
    <row r="96" spans="1:56">
      <c r="A96" s="15">
        <v>84</v>
      </c>
      <c r="B96" s="15">
        <f>ปริมาณงาน!B93</f>
        <v>57013001</v>
      </c>
      <c r="C96" s="17" t="str">
        <f>ปริมาณงาน!C93</f>
        <v>โรงเรียนเชียงรายปัญญานุกูล</v>
      </c>
      <c r="D96" s="15" t="str">
        <f>ปริมาณงาน!H93</f>
        <v>พ.โรงเรียนการศึกษาพิเศษ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53"/>
      <c r="AW96" s="153"/>
      <c r="AX96" s="153"/>
      <c r="AY96" s="153"/>
      <c r="AZ96" s="79"/>
      <c r="BA96" s="14">
        <f t="shared" si="2"/>
        <v>0</v>
      </c>
      <c r="BC96" s="87">
        <f>BA96-ปริมาณงาน!BH93</f>
        <v>0</v>
      </c>
      <c r="BD96" s="88" t="str">
        <f t="shared" si="3"/>
        <v>ถูกต้อง</v>
      </c>
    </row>
    <row r="97" spans="1:56">
      <c r="A97" s="15">
        <v>85</v>
      </c>
      <c r="B97" s="15">
        <f>ปริมาณงาน!B94</f>
        <v>54012007</v>
      </c>
      <c r="C97" s="17" t="str">
        <f>ปริมาณงาน!C94</f>
        <v>โรงเรียนแพร่ปัญญานุกูล</v>
      </c>
      <c r="D97" s="15" t="str">
        <f>ปริมาณงาน!H94</f>
        <v>พ.โรงเรียนการศึกษาพิเศษ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53"/>
      <c r="AW97" s="153"/>
      <c r="AX97" s="153"/>
      <c r="AY97" s="153"/>
      <c r="AZ97" s="79"/>
      <c r="BA97" s="14">
        <f t="shared" si="2"/>
        <v>0</v>
      </c>
      <c r="BC97" s="87">
        <f>BA97-ปริมาณงาน!BH94</f>
        <v>0</v>
      </c>
      <c r="BD97" s="88" t="str">
        <f t="shared" si="3"/>
        <v>ถูกต้อง</v>
      </c>
    </row>
    <row r="98" spans="1:56">
      <c r="A98" s="15">
        <v>86</v>
      </c>
      <c r="B98" s="15">
        <f>ปริมาณงาน!B95</f>
        <v>40012017</v>
      </c>
      <c r="C98" s="17" t="str">
        <f>ปริมาณงาน!C95</f>
        <v>โรงเรียนโสตศึกษาจังหวัดขอนแก่น</v>
      </c>
      <c r="D98" s="15" t="str">
        <f>ปริมาณงาน!H95</f>
        <v>พ.โรงเรียนการศึกษาพิเศษ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53"/>
      <c r="AW98" s="153"/>
      <c r="AX98" s="153"/>
      <c r="AY98" s="153"/>
      <c r="AZ98" s="79"/>
      <c r="BA98" s="14">
        <f t="shared" si="2"/>
        <v>0</v>
      </c>
      <c r="BC98" s="87">
        <f>BA98-ปริมาณงาน!BH95</f>
        <v>0</v>
      </c>
      <c r="BD98" s="88" t="str">
        <f t="shared" si="3"/>
        <v>ถูกต้อง</v>
      </c>
    </row>
    <row r="99" spans="1:56">
      <c r="A99" s="15">
        <v>87</v>
      </c>
      <c r="B99" s="15">
        <f>ปริมาณงาน!B96</f>
        <v>40012018</v>
      </c>
      <c r="C99" s="17" t="str">
        <f>ปริมาณงาน!C96</f>
        <v>โรงเรียนศรีสังวาลย์ขอนแก่น</v>
      </c>
      <c r="D99" s="15" t="str">
        <f>ปริมาณงาน!H96</f>
        <v>พ.โรงเรียนการศึกษาพิเศษ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53"/>
      <c r="AW99" s="153"/>
      <c r="AX99" s="153"/>
      <c r="AY99" s="153"/>
      <c r="AZ99" s="79"/>
      <c r="BA99" s="14">
        <f t="shared" si="2"/>
        <v>0</v>
      </c>
      <c r="BC99" s="87">
        <f>BA99-ปริมาณงาน!BH96</f>
        <v>0</v>
      </c>
      <c r="BD99" s="88" t="str">
        <f t="shared" si="3"/>
        <v>ถูกต้อง</v>
      </c>
    </row>
    <row r="100" spans="1:56">
      <c r="A100" s="15">
        <v>88</v>
      </c>
      <c r="B100" s="15">
        <f>ปริมาณงาน!B97</f>
        <v>41013001</v>
      </c>
      <c r="C100" s="17" t="str">
        <f>ปริมาณงาน!C97</f>
        <v>โรงเรียนโสตศึกษาจังหวัดอุดรธานี</v>
      </c>
      <c r="D100" s="15" t="str">
        <f>ปริมาณงาน!H97</f>
        <v>พ.โรงเรียนการศึกษาพิเศษ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53"/>
      <c r="AW100" s="153"/>
      <c r="AX100" s="153"/>
      <c r="AY100" s="153"/>
      <c r="AZ100" s="79"/>
      <c r="BA100" s="14">
        <f t="shared" si="2"/>
        <v>0</v>
      </c>
      <c r="BC100" s="87">
        <f>BA100-ปริมาณงาน!BH97</f>
        <v>0</v>
      </c>
      <c r="BD100" s="88" t="str">
        <f t="shared" si="3"/>
        <v>ถูกต้อง</v>
      </c>
    </row>
    <row r="101" spans="1:56">
      <c r="A101" s="15">
        <v>89</v>
      </c>
      <c r="B101" s="15">
        <f>ปริมาณงาน!B98</f>
        <v>34012017</v>
      </c>
      <c r="C101" s="17" t="str">
        <f>ปริมาณงาน!C98</f>
        <v>โรงเรียนอุบลปัญญานุกูล</v>
      </c>
      <c r="D101" s="15" t="str">
        <f>ปริมาณงาน!H98</f>
        <v>พ.โรงเรียนการศึกษาพิเศษ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53"/>
      <c r="AW101" s="153"/>
      <c r="AX101" s="153"/>
      <c r="AY101" s="153"/>
      <c r="AZ101" s="79"/>
      <c r="BA101" s="14">
        <f t="shared" si="2"/>
        <v>0</v>
      </c>
      <c r="BC101" s="87">
        <f>BA101-ปริมาณงาน!BH98</f>
        <v>0</v>
      </c>
      <c r="BD101" s="88" t="str">
        <f t="shared" si="3"/>
        <v>ถูกต้อง</v>
      </c>
    </row>
    <row r="102" spans="1:56">
      <c r="A102" s="15">
        <v>90</v>
      </c>
      <c r="B102" s="15">
        <f>ปริมาณงาน!B99</f>
        <v>49013001</v>
      </c>
      <c r="C102" s="17" t="str">
        <f>ปริมาณงาน!C99</f>
        <v>โรงเรียนโสตศึกษาจังหวัดมุกดาหาร</v>
      </c>
      <c r="D102" s="15" t="str">
        <f>ปริมาณงาน!H99</f>
        <v>พ.โรงเรียนการศึกษาพิเศษ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53"/>
      <c r="AW102" s="153"/>
      <c r="AX102" s="153"/>
      <c r="AY102" s="153"/>
      <c r="AZ102" s="79"/>
      <c r="BA102" s="14">
        <f t="shared" si="2"/>
        <v>0</v>
      </c>
      <c r="BC102" s="87">
        <f>BA102-ปริมาณงาน!BH99</f>
        <v>0</v>
      </c>
      <c r="BD102" s="88" t="str">
        <f t="shared" si="3"/>
        <v>ถูกต้อง</v>
      </c>
    </row>
    <row r="103" spans="1:56">
      <c r="A103" s="15">
        <v>91</v>
      </c>
      <c r="B103" s="15">
        <f>ปริมาณงาน!B100</f>
        <v>46023001</v>
      </c>
      <c r="C103" s="17" t="str">
        <f>ปริมาณงาน!C100</f>
        <v>โรงเรียนกาฬสินธุ์ปัญญานุกูล</v>
      </c>
      <c r="D103" s="15" t="str">
        <f>ปริมาณงาน!H100</f>
        <v>พ.โรงเรียนการศึกษาพิเศษ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53"/>
      <c r="AW103" s="153"/>
      <c r="AX103" s="153"/>
      <c r="AY103" s="153"/>
      <c r="AZ103" s="79"/>
      <c r="BA103" s="14">
        <f t="shared" si="2"/>
        <v>0</v>
      </c>
      <c r="BC103" s="87">
        <f>BA103-ปริมาณงาน!BH100</f>
        <v>0</v>
      </c>
      <c r="BD103" s="88" t="str">
        <f t="shared" si="3"/>
        <v>ถูกต้อง</v>
      </c>
    </row>
    <row r="104" spans="1:56">
      <c r="A104" s="15">
        <v>92</v>
      </c>
      <c r="B104" s="15">
        <f>ปริมาณงาน!B101</f>
        <v>45012011</v>
      </c>
      <c r="C104" s="17" t="str">
        <f>ปริมาณงาน!C101</f>
        <v>โรงเรียนโสตศึกษาจังหวัดร้อยเอ็ด</v>
      </c>
      <c r="D104" s="15" t="str">
        <f>ปริมาณงาน!H101</f>
        <v>พ.โรงเรียนการศึกษาพิเศษ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53"/>
      <c r="AW104" s="153"/>
      <c r="AX104" s="153"/>
      <c r="AY104" s="153"/>
      <c r="AZ104" s="79"/>
      <c r="BA104" s="14">
        <f t="shared" si="2"/>
        <v>0</v>
      </c>
      <c r="BC104" s="87">
        <f>BA104-ปริมาณงาน!BH101</f>
        <v>0</v>
      </c>
      <c r="BD104" s="88" t="str">
        <f t="shared" si="3"/>
        <v>ถูกต้อง</v>
      </c>
    </row>
    <row r="105" spans="1:56">
      <c r="A105" s="15">
        <v>93</v>
      </c>
      <c r="B105" s="15">
        <f>ปริมาณงาน!B102</f>
        <v>32033001</v>
      </c>
      <c r="C105" s="17" t="str">
        <f>ปริมาณงาน!C102</f>
        <v>โรงเรียนโสตศึกษาจังหวัดสุรินทร์</v>
      </c>
      <c r="D105" s="15" t="str">
        <f>ปริมาณงาน!H102</f>
        <v>พ.โรงเรียนการศึกษาพิเศษ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53"/>
      <c r="AW105" s="153"/>
      <c r="AX105" s="153"/>
      <c r="AY105" s="153"/>
      <c r="AZ105" s="79"/>
      <c r="BA105" s="14">
        <f t="shared" si="2"/>
        <v>0</v>
      </c>
      <c r="BC105" s="87">
        <f>BA105-ปริมาณงาน!BH102</f>
        <v>0</v>
      </c>
      <c r="BD105" s="88" t="str">
        <f t="shared" si="3"/>
        <v>ถูกต้อง</v>
      </c>
    </row>
    <row r="106" spans="1:56">
      <c r="A106" s="15">
        <v>94</v>
      </c>
      <c r="B106" s="15">
        <f>ปริมาณงาน!B103</f>
        <v>30012013</v>
      </c>
      <c r="C106" s="17" t="str">
        <f>ปริมาณงาน!C103</f>
        <v>โรงเรียนนครราชสีมาปัญญานุกูล</v>
      </c>
      <c r="D106" s="15" t="str">
        <f>ปริมาณงาน!H103</f>
        <v>พ.โรงเรียนการศึกษาพิเศษ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53"/>
      <c r="AW106" s="153"/>
      <c r="AX106" s="153"/>
      <c r="AY106" s="153"/>
      <c r="AZ106" s="79"/>
      <c r="BA106" s="14">
        <f t="shared" si="2"/>
        <v>0</v>
      </c>
      <c r="BC106" s="87">
        <f>BA106-ปริมาณงาน!BH103</f>
        <v>0</v>
      </c>
      <c r="BD106" s="88" t="str">
        <f t="shared" si="3"/>
        <v>ถูกต้อง</v>
      </c>
    </row>
    <row r="107" spans="1:56">
      <c r="A107" s="15">
        <v>95</v>
      </c>
      <c r="B107" s="15">
        <f>ปริมาณงาน!B104</f>
        <v>36012012</v>
      </c>
      <c r="C107" s="17" t="str">
        <f>ปริมาณงาน!C104</f>
        <v>โรงเรียนโสตศึกษาจังหวัดชัยภูมิ</v>
      </c>
      <c r="D107" s="15" t="str">
        <f>ปริมาณงาน!H104</f>
        <v>พ.โรงเรียนการศึกษาพิเศษ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53"/>
      <c r="AW107" s="153"/>
      <c r="AX107" s="153"/>
      <c r="AY107" s="153"/>
      <c r="AZ107" s="79"/>
      <c r="BA107" s="14">
        <f t="shared" si="2"/>
        <v>0</v>
      </c>
      <c r="BC107" s="87">
        <f>BA107-ปริมาณงาน!BH104</f>
        <v>0</v>
      </c>
      <c r="BD107" s="88" t="str">
        <f t="shared" si="3"/>
        <v>ถูกต้อง</v>
      </c>
    </row>
    <row r="108" spans="1:56">
      <c r="A108" s="15">
        <v>96</v>
      </c>
      <c r="B108" s="15">
        <f>ปริมาณงาน!B105</f>
        <v>20012008</v>
      </c>
      <c r="C108" s="17" t="str">
        <f>ปริมาณงาน!C105</f>
        <v>โรงเรียนโสตศึกษาจังหวัดชลบุรี</v>
      </c>
      <c r="D108" s="15" t="str">
        <f>ปริมาณงาน!H105</f>
        <v>พ.โรงเรียนการศึกษาพิเศษ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53"/>
      <c r="AW108" s="153"/>
      <c r="AX108" s="153"/>
      <c r="AY108" s="153"/>
      <c r="AZ108" s="79"/>
      <c r="BA108" s="14">
        <f t="shared" si="2"/>
        <v>0</v>
      </c>
      <c r="BC108" s="87">
        <f>BA108-ปริมาณงาน!BH105</f>
        <v>0</v>
      </c>
      <c r="BD108" s="88" t="str">
        <f t="shared" si="3"/>
        <v>ถูกต้อง</v>
      </c>
    </row>
    <row r="109" spans="1:56">
      <c r="A109" s="15">
        <v>97</v>
      </c>
      <c r="B109" s="15">
        <f>ปริมาณงาน!B106</f>
        <v>20013009</v>
      </c>
      <c r="C109" s="17" t="str">
        <f>ปริมาณงาน!C106</f>
        <v>โรงเรียนเฉลียวภาวนานุสรณ์ (ศึกษาพิเศษชลบุรี)</v>
      </c>
      <c r="D109" s="15" t="str">
        <f>ปริมาณงาน!H106</f>
        <v>พ.โรงเรียนการศึกษาพิเศษ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53"/>
      <c r="AW109" s="153"/>
      <c r="AX109" s="153"/>
      <c r="AY109" s="153"/>
      <c r="AZ109" s="79"/>
      <c r="BA109" s="14">
        <f t="shared" si="2"/>
        <v>0</v>
      </c>
      <c r="BC109" s="87">
        <f>BA109-ปริมาณงาน!BH106</f>
        <v>0</v>
      </c>
      <c r="BD109" s="88" t="str">
        <f t="shared" si="3"/>
        <v>ถูกต้อง</v>
      </c>
    </row>
    <row r="110" spans="1:56">
      <c r="A110" s="15">
        <v>98</v>
      </c>
      <c r="B110" s="15">
        <f>ปริมาณงาน!B107</f>
        <v>21012002</v>
      </c>
      <c r="C110" s="17" t="str">
        <f>ปริมาณงาน!C107</f>
        <v>โรงเรียนระยองปัญญานุกูล</v>
      </c>
      <c r="D110" s="15" t="str">
        <f>ปริมาณงาน!H107</f>
        <v>พ.โรงเรียนการศึกษาพิเศษ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53"/>
      <c r="AW110" s="153"/>
      <c r="AX110" s="153"/>
      <c r="AY110" s="153"/>
      <c r="AZ110" s="79"/>
      <c r="BA110" s="14">
        <f t="shared" si="2"/>
        <v>0</v>
      </c>
      <c r="BC110" s="87">
        <f>BA110-ปริมาณงาน!BH107</f>
        <v>0</v>
      </c>
      <c r="BD110" s="88" t="str">
        <f t="shared" si="3"/>
        <v>ถูกต้อง</v>
      </c>
    </row>
    <row r="111" spans="1:56">
      <c r="A111" s="15">
        <v>99</v>
      </c>
      <c r="B111" s="15">
        <f>ปริมาณงาน!B108</f>
        <v>25012007</v>
      </c>
      <c r="C111" s="17" t="str">
        <f>ปริมาณงาน!C108</f>
        <v>โรงเรียนโสตศึกษาจังหวัดปราจีนบุรี</v>
      </c>
      <c r="D111" s="15" t="str">
        <f>ปริมาณงาน!H108</f>
        <v>พ.โรงเรียนการศึกษาพิเศษ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53"/>
      <c r="AW111" s="153"/>
      <c r="AX111" s="153"/>
      <c r="AY111" s="153"/>
      <c r="AZ111" s="79"/>
      <c r="BA111" s="14">
        <f t="shared" si="2"/>
        <v>0</v>
      </c>
      <c r="BC111" s="87">
        <f>BA111-ปริมาณงาน!BH108</f>
        <v>0</v>
      </c>
      <c r="BD111" s="88" t="str">
        <f t="shared" si="3"/>
        <v>ถูกต้อง</v>
      </c>
    </row>
    <row r="112" spans="1:56">
      <c r="A112" s="15">
        <v>100</v>
      </c>
      <c r="B112" s="15">
        <f>ปริมาณงาน!B109</f>
        <v>24012019</v>
      </c>
      <c r="C112" s="17" t="str">
        <f>ปริมาณงาน!C109</f>
        <v>โรงเรียนฉะเชิงเทราปัญญานุกูล</v>
      </c>
      <c r="D112" s="15" t="str">
        <f>ปริมาณงาน!H109</f>
        <v>พ.โรงเรียนการศึกษาพิเศษ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53"/>
      <c r="AW112" s="153"/>
      <c r="AX112" s="153"/>
      <c r="AY112" s="153"/>
      <c r="AZ112" s="79"/>
      <c r="BA112" s="14">
        <f t="shared" si="2"/>
        <v>0</v>
      </c>
      <c r="BC112" s="87">
        <f>BA112-ปริมาณงาน!BH109</f>
        <v>0</v>
      </c>
      <c r="BD112" s="88" t="str">
        <f t="shared" si="3"/>
        <v>ถูกต้อง</v>
      </c>
    </row>
    <row r="113" spans="1:56">
      <c r="A113" s="15">
        <v>101</v>
      </c>
      <c r="B113" s="15" t="str">
        <f>ปริมาณงาน!B110</f>
        <v>102600CR</v>
      </c>
      <c r="C113" s="17" t="str">
        <f>ปริมาณงาน!C110</f>
        <v>ศูนย์การศึกษาพิเศษ ส่วนกลาง</v>
      </c>
      <c r="D113" s="15" t="str">
        <f>ปริมาณงาน!H110</f>
        <v>ศ.ศูนย์การศึกษาพิเศษ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53"/>
      <c r="AW113" s="153"/>
      <c r="AX113" s="153"/>
      <c r="AY113" s="153"/>
      <c r="AZ113" s="79"/>
      <c r="BA113" s="14">
        <f t="shared" si="2"/>
        <v>0</v>
      </c>
      <c r="BC113" s="87">
        <f>BA113-ปริมาณงาน!BH110</f>
        <v>0</v>
      </c>
      <c r="BD113" s="88" t="str">
        <f t="shared" si="3"/>
        <v>ถูกต้อง</v>
      </c>
    </row>
    <row r="114" spans="1:56">
      <c r="A114" s="15">
        <v>102</v>
      </c>
      <c r="B114" s="15" t="str">
        <f>ปริมาณงาน!B111</f>
        <v>730608CR</v>
      </c>
      <c r="C114" s="17" t="str">
        <f>ปริมาณงาน!C111</f>
        <v>ศูนย์การศึกษาพิเศษ เขตการศึกษา 1 จังหวัดนครปฐม</v>
      </c>
      <c r="D114" s="15" t="str">
        <f>ปริมาณงาน!H111</f>
        <v>ศ.ศูนย์การศึกษาพิเศษ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53"/>
      <c r="AW114" s="153"/>
      <c r="AX114" s="153"/>
      <c r="AY114" s="153"/>
      <c r="AZ114" s="79"/>
      <c r="BA114" s="14">
        <f t="shared" si="2"/>
        <v>0</v>
      </c>
      <c r="BC114" s="87">
        <f>BA114-ปริมาณงาน!BH111</f>
        <v>0</v>
      </c>
      <c r="BD114" s="88" t="str">
        <f t="shared" si="3"/>
        <v>ถูกต้อง</v>
      </c>
    </row>
    <row r="115" spans="1:56">
      <c r="A115" s="15">
        <v>103</v>
      </c>
      <c r="B115" s="15" t="str">
        <f>ปริมาณงาน!B112</f>
        <v>120407CR</v>
      </c>
      <c r="C115" s="17" t="str">
        <f>ปริมาณงาน!C112</f>
        <v>ศูนย์การศึกษาพิเศษ ประจำจังหวัดนนทบุรี</v>
      </c>
      <c r="D115" s="15" t="str">
        <f>ปริมาณงาน!H112</f>
        <v>ศ.ศูนย์การศึกษาพิเศษ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53"/>
      <c r="AW115" s="153"/>
      <c r="AX115" s="153"/>
      <c r="AY115" s="153"/>
      <c r="AZ115" s="79"/>
      <c r="BA115" s="14">
        <f t="shared" si="2"/>
        <v>0</v>
      </c>
      <c r="BC115" s="87">
        <f>BA115-ปริมาณงาน!BH112</f>
        <v>0</v>
      </c>
      <c r="BD115" s="88" t="str">
        <f t="shared" si="3"/>
        <v>ถูกต้อง</v>
      </c>
    </row>
    <row r="116" spans="1:56">
      <c r="A116" s="15">
        <v>104</v>
      </c>
      <c r="B116" s="15" t="str">
        <f>ปริมาณงาน!B113</f>
        <v>130101CR</v>
      </c>
      <c r="C116" s="17" t="str">
        <f>ปริมาณงาน!C113</f>
        <v>ศูนย์การศึกษาพิเศษ ประจำจังหวัดปทุมธานี</v>
      </c>
      <c r="D116" s="15" t="str">
        <f>ปริมาณงาน!H113</f>
        <v>ศ.ศูนย์การศึกษาพิเศษ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53"/>
      <c r="AW116" s="153"/>
      <c r="AX116" s="153"/>
      <c r="AY116" s="153"/>
      <c r="AZ116" s="79"/>
      <c r="BA116" s="14">
        <f t="shared" si="2"/>
        <v>0</v>
      </c>
      <c r="BC116" s="87">
        <f>BA116-ปริมาณงาน!BH113</f>
        <v>0</v>
      </c>
      <c r="BD116" s="88" t="str">
        <f t="shared" si="3"/>
        <v>ถูกต้อง</v>
      </c>
    </row>
    <row r="117" spans="1:56">
      <c r="A117" s="15">
        <v>105</v>
      </c>
      <c r="B117" s="15" t="str">
        <f>ปริมาณงาน!B114</f>
        <v>110101CR</v>
      </c>
      <c r="C117" s="17" t="str">
        <f>ปริมาณงาน!C114</f>
        <v>ศูนย์การศึกษาพิเศษ ประจำจังหวัดสมุทรปราการ</v>
      </c>
      <c r="D117" s="15" t="str">
        <f>ปริมาณงาน!H114</f>
        <v>ศ.ศูนย์การศึกษาพิเศษ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53"/>
      <c r="AW117" s="153"/>
      <c r="AX117" s="153"/>
      <c r="AY117" s="153"/>
      <c r="AZ117" s="79"/>
      <c r="BA117" s="14">
        <f t="shared" si="2"/>
        <v>0</v>
      </c>
      <c r="BC117" s="87">
        <f>BA117-ปริมาณงาน!BH114</f>
        <v>0</v>
      </c>
      <c r="BD117" s="88" t="str">
        <f t="shared" si="3"/>
        <v>ถูกต้อง</v>
      </c>
    </row>
    <row r="118" spans="1:56">
      <c r="A118" s="15">
        <v>106</v>
      </c>
      <c r="B118" s="15" t="str">
        <f>ปริมาณงาน!B115</f>
        <v>740101CR</v>
      </c>
      <c r="C118" s="17" t="str">
        <f>ปริมาณงาน!C115</f>
        <v>ศูนย์การศึกษาพิเศษ ประจำจังหวัดสมุทรสาคร</v>
      </c>
      <c r="D118" s="15" t="str">
        <f>ปริมาณงาน!H115</f>
        <v>ศ.ศูนย์การศึกษาพิเศษ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53"/>
      <c r="AW118" s="153"/>
      <c r="AX118" s="153"/>
      <c r="AY118" s="153"/>
      <c r="AZ118" s="79"/>
      <c r="BA118" s="14">
        <f t="shared" si="2"/>
        <v>0</v>
      </c>
      <c r="BC118" s="87">
        <f>BA118-ปริมาณงาน!BH115</f>
        <v>0</v>
      </c>
      <c r="BD118" s="88" t="str">
        <f t="shared" si="3"/>
        <v>ถูกต้อง</v>
      </c>
    </row>
    <row r="119" spans="1:56">
      <c r="A119" s="15">
        <v>107</v>
      </c>
      <c r="B119" s="15" t="str">
        <f>ปริมาณงาน!B116</f>
        <v>950102CR</v>
      </c>
      <c r="C119" s="17" t="str">
        <f>ปริมาณงาน!C116</f>
        <v>ศูนย์การศึกษาพิเศษ เขตการศึกษา 2 จังหวัดยะลา</v>
      </c>
      <c r="D119" s="15" t="str">
        <f>ปริมาณงาน!H116</f>
        <v>ศ.ศูนย์การศึกษาพิเศษ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53"/>
      <c r="AW119" s="153"/>
      <c r="AX119" s="153"/>
      <c r="AY119" s="153"/>
      <c r="AZ119" s="79"/>
      <c r="BA119" s="14">
        <f t="shared" si="2"/>
        <v>0</v>
      </c>
      <c r="BC119" s="87">
        <f>BA119-ปริมาณงาน!BH116</f>
        <v>0</v>
      </c>
      <c r="BD119" s="88" t="str">
        <f t="shared" si="3"/>
        <v>ถูกต้อง</v>
      </c>
    </row>
    <row r="120" spans="1:56">
      <c r="A120" s="15">
        <v>108</v>
      </c>
      <c r="B120" s="15" t="str">
        <f>ปริมาณงาน!B117</f>
        <v>960101CR</v>
      </c>
      <c r="C120" s="17" t="str">
        <f>ปริมาณงาน!C117</f>
        <v>ศูนย์การศึกษาพิเศษ ประจำจังหวัดนราธิวาส</v>
      </c>
      <c r="D120" s="15" t="str">
        <f>ปริมาณงาน!H117</f>
        <v>ศ.ศูนย์การศึกษาพิเศษ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53"/>
      <c r="AW120" s="153"/>
      <c r="AX120" s="153"/>
      <c r="AY120" s="153"/>
      <c r="AZ120" s="79"/>
      <c r="BA120" s="14">
        <f t="shared" si="2"/>
        <v>0</v>
      </c>
      <c r="BC120" s="87">
        <f>BA120-ปริมาณงาน!BH117</f>
        <v>0</v>
      </c>
      <c r="BD120" s="88" t="str">
        <f t="shared" si="3"/>
        <v>ถูกต้อง</v>
      </c>
    </row>
    <row r="121" spans="1:56">
      <c r="A121" s="15">
        <v>109</v>
      </c>
      <c r="B121" s="15" t="str">
        <f>ปริมาณงาน!B118</f>
        <v>940110CR</v>
      </c>
      <c r="C121" s="17" t="str">
        <f>ปริมาณงาน!C118</f>
        <v>ศูนย์การศึกษาพิเศษ ประจำจังหวัดปัตตานี</v>
      </c>
      <c r="D121" s="15" t="str">
        <f>ปริมาณงาน!H118</f>
        <v>ศ.ศูนย์การศึกษาพิเศษ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53"/>
      <c r="AW121" s="153"/>
      <c r="AX121" s="153"/>
      <c r="AY121" s="153"/>
      <c r="AZ121" s="79"/>
      <c r="BA121" s="14">
        <f t="shared" si="2"/>
        <v>0</v>
      </c>
      <c r="BC121" s="87">
        <f>BA121-ปริมาณงาน!BH118</f>
        <v>0</v>
      </c>
      <c r="BD121" s="88" t="str">
        <f t="shared" si="3"/>
        <v>ถูกต้อง</v>
      </c>
    </row>
    <row r="122" spans="1:56">
      <c r="A122" s="15">
        <v>110</v>
      </c>
      <c r="B122" s="15" t="str">
        <f>ปริมาณงาน!B119</f>
        <v>910102CR</v>
      </c>
      <c r="C122" s="17" t="str">
        <f>ปริมาณงาน!C119</f>
        <v>ศูนย์การศึกษาพิเศษ ประจำจังหวัดสตูล</v>
      </c>
      <c r="D122" s="15" t="str">
        <f>ปริมาณงาน!H119</f>
        <v>ศ.ศูนย์การศึกษาพิเศษ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53"/>
      <c r="AW122" s="153"/>
      <c r="AX122" s="153"/>
      <c r="AY122" s="153"/>
      <c r="AZ122" s="79"/>
      <c r="BA122" s="14">
        <f t="shared" si="2"/>
        <v>0</v>
      </c>
      <c r="BC122" s="87">
        <f>BA122-ปริมาณงาน!BH119</f>
        <v>0</v>
      </c>
      <c r="BD122" s="88" t="str">
        <f t="shared" si="3"/>
        <v>ถูกต้อง</v>
      </c>
    </row>
    <row r="123" spans="1:56">
      <c r="A123" s="15">
        <v>111</v>
      </c>
      <c r="B123" s="15" t="str">
        <f>ปริมาณงาน!B120</f>
        <v>900310CR</v>
      </c>
      <c r="C123" s="17" t="str">
        <f>ปริมาณงาน!C120</f>
        <v>ศูนย์การศึกษาพิเศษ เขตการศึกษา 3 จังหวัดสงขลา</v>
      </c>
      <c r="D123" s="15" t="str">
        <f>ปริมาณงาน!H120</f>
        <v>ศ.ศูนย์การศึกษาพิเศษ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53"/>
      <c r="AW123" s="153"/>
      <c r="AX123" s="153"/>
      <c r="AY123" s="153"/>
      <c r="AZ123" s="79"/>
      <c r="BA123" s="14">
        <f t="shared" si="2"/>
        <v>0</v>
      </c>
      <c r="BC123" s="87">
        <f>BA123-ปริมาณงาน!BH120</f>
        <v>0</v>
      </c>
      <c r="BD123" s="88" t="str">
        <f t="shared" si="3"/>
        <v>ถูกต้อง</v>
      </c>
    </row>
    <row r="124" spans="1:56">
      <c r="A124" s="15">
        <v>112</v>
      </c>
      <c r="B124" s="15" t="str">
        <f>ปริมาณงาน!B121</f>
        <v>860107CR</v>
      </c>
      <c r="C124" s="17" t="str">
        <f>ปริมาณงาน!C121</f>
        <v>ศูนย์การศึกษาพิเศษ ประจำจังหวัดชุมพร</v>
      </c>
      <c r="D124" s="15" t="str">
        <f>ปริมาณงาน!H121</f>
        <v>ศ.ศูนย์การศึกษาพิเศษ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53"/>
      <c r="AW124" s="153"/>
      <c r="AX124" s="153"/>
      <c r="AY124" s="153"/>
      <c r="AZ124" s="79"/>
      <c r="BA124" s="14">
        <f t="shared" si="2"/>
        <v>0</v>
      </c>
      <c r="BC124" s="87">
        <f>BA124-ปริมาณงาน!BH121</f>
        <v>0</v>
      </c>
      <c r="BD124" s="88" t="str">
        <f t="shared" si="3"/>
        <v>ถูกต้อง</v>
      </c>
    </row>
    <row r="125" spans="1:56">
      <c r="A125" s="15">
        <v>113</v>
      </c>
      <c r="B125" s="15" t="str">
        <f>ปริมาณงาน!B122</f>
        <v>802002CR</v>
      </c>
      <c r="C125" s="17" t="str">
        <f>ปริมาณงาน!C122</f>
        <v>ศูนย์การศึกษาพิเศษ ประจำจังหวัดนครศรีธรรมราช</v>
      </c>
      <c r="D125" s="15" t="str">
        <f>ปริมาณงาน!H122</f>
        <v>ศ.ศูนย์การศึกษาพิเศษ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53"/>
      <c r="AW125" s="153"/>
      <c r="AX125" s="153"/>
      <c r="AY125" s="153"/>
      <c r="AZ125" s="79"/>
      <c r="BA125" s="14">
        <f t="shared" si="2"/>
        <v>0</v>
      </c>
      <c r="BC125" s="87">
        <f>BA125-ปริมาณงาน!BH122</f>
        <v>0</v>
      </c>
      <c r="BD125" s="88" t="str">
        <f t="shared" si="3"/>
        <v>ถูกต้อง</v>
      </c>
    </row>
    <row r="126" spans="1:56">
      <c r="A126" s="15">
        <v>114</v>
      </c>
      <c r="B126" s="15" t="str">
        <f>ปริมาณงาน!B123</f>
        <v>930111CR</v>
      </c>
      <c r="C126" s="17" t="str">
        <f>ปริมาณงาน!C123</f>
        <v>ศูนย์การศึกษาพิเศษ ประจำจังหวัดพัทลุง</v>
      </c>
      <c r="D126" s="15" t="str">
        <f>ปริมาณงาน!H123</f>
        <v>ศ.ศูนย์การศึกษาพิเศษ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53"/>
      <c r="AW126" s="153"/>
      <c r="AX126" s="153"/>
      <c r="AY126" s="153"/>
      <c r="AZ126" s="79"/>
      <c r="BA126" s="14">
        <f t="shared" si="2"/>
        <v>0</v>
      </c>
      <c r="BC126" s="87">
        <f>BA126-ปริมาณงาน!BH123</f>
        <v>0</v>
      </c>
      <c r="BD126" s="88" t="str">
        <f t="shared" si="3"/>
        <v>ถูกต้อง</v>
      </c>
    </row>
    <row r="127" spans="1:56">
      <c r="A127" s="15">
        <v>115</v>
      </c>
      <c r="B127" s="15" t="str">
        <f>ปริมาณงาน!B124</f>
        <v>840204CR</v>
      </c>
      <c r="C127" s="17" t="str">
        <f>ปริมาณงาน!C124</f>
        <v>ศูนย์การศึกษาพิเศษ ประจำจังหวัดสุราษฎร์ธานี</v>
      </c>
      <c r="D127" s="15" t="str">
        <f>ปริมาณงาน!H124</f>
        <v>ศ.ศูนย์การศึกษาพิเศษ</v>
      </c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53"/>
      <c r="AW127" s="153"/>
      <c r="AX127" s="153"/>
      <c r="AY127" s="153"/>
      <c r="AZ127" s="79"/>
      <c r="BA127" s="14">
        <f t="shared" si="2"/>
        <v>0</v>
      </c>
      <c r="BC127" s="87">
        <f>BA127-ปริมาณงาน!BH124</f>
        <v>0</v>
      </c>
      <c r="BD127" s="88" t="str">
        <f t="shared" si="3"/>
        <v>ถูกต้อง</v>
      </c>
    </row>
    <row r="128" spans="1:56">
      <c r="A128" s="15">
        <v>116</v>
      </c>
      <c r="B128" s="15" t="str">
        <f>ปริมาณงาน!B125</f>
        <v>920106CR</v>
      </c>
      <c r="C128" s="17" t="str">
        <f>ปริมาณงาน!C125</f>
        <v>ศูนย์การศึกษาพิเศษ เขตการศึกษา 4 จังหวัดตรัง</v>
      </c>
      <c r="D128" s="15" t="str">
        <f>ปริมาณงาน!H125</f>
        <v>ศ.ศูนย์การศึกษาพิเศษ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53"/>
      <c r="AW128" s="153"/>
      <c r="AX128" s="153"/>
      <c r="AY128" s="153"/>
      <c r="AZ128" s="79"/>
      <c r="BA128" s="14">
        <f t="shared" si="2"/>
        <v>0</v>
      </c>
      <c r="BC128" s="87">
        <f>BA128-ปริมาณงาน!BH125</f>
        <v>0</v>
      </c>
      <c r="BD128" s="88" t="str">
        <f t="shared" si="3"/>
        <v>ถูกต้อง</v>
      </c>
    </row>
    <row r="129" spans="1:56">
      <c r="A129" s="15">
        <v>117</v>
      </c>
      <c r="B129" s="15" t="str">
        <f>ปริมาณงาน!B126</f>
        <v>830201CR</v>
      </c>
      <c r="C129" s="17" t="str">
        <f>ปริมาณงาน!C126</f>
        <v>ศูนย์การศึกษาพิเศษ ประจำจังหวัดภูเก็ต</v>
      </c>
      <c r="D129" s="15" t="str">
        <f>ปริมาณงาน!H126</f>
        <v>ศ.ศูนย์การศึกษาพิเศษ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53"/>
      <c r="AW129" s="153"/>
      <c r="AX129" s="153"/>
      <c r="AY129" s="153"/>
      <c r="AZ129" s="79"/>
      <c r="BA129" s="14">
        <f t="shared" si="2"/>
        <v>0</v>
      </c>
      <c r="BC129" s="87">
        <f>BA129-ปริมาณงาน!BH126</f>
        <v>0</v>
      </c>
      <c r="BD129" s="88" t="str">
        <f t="shared" si="3"/>
        <v>ถูกต้อง</v>
      </c>
    </row>
    <row r="130" spans="1:56">
      <c r="A130" s="15">
        <v>118</v>
      </c>
      <c r="B130" s="15" t="str">
        <f>ปริมาณงาน!B127</f>
        <v>810115CR</v>
      </c>
      <c r="C130" s="17" t="str">
        <f>ปริมาณงาน!C127</f>
        <v>ศูนย์การศึกษาพิเศษ ประจำจังหวัดกระบี่</v>
      </c>
      <c r="D130" s="15" t="str">
        <f>ปริมาณงาน!H127</f>
        <v>ศ.ศูนย์การศึกษาพิเศษ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53"/>
      <c r="AW130" s="153"/>
      <c r="AX130" s="153"/>
      <c r="AY130" s="153"/>
      <c r="AZ130" s="79"/>
      <c r="BA130" s="14">
        <f t="shared" si="2"/>
        <v>0</v>
      </c>
      <c r="BC130" s="87">
        <f>BA130-ปริมาณงาน!BH127</f>
        <v>0</v>
      </c>
      <c r="BD130" s="88" t="str">
        <f t="shared" si="3"/>
        <v>ถูกต้อง</v>
      </c>
    </row>
    <row r="131" spans="1:56">
      <c r="A131" s="15">
        <v>119</v>
      </c>
      <c r="B131" s="15" t="str">
        <f>ปริมาณงาน!B128</f>
        <v>820503CR</v>
      </c>
      <c r="C131" s="17" t="str">
        <f>ปริมาณงาน!C128</f>
        <v>ศูนย์การศึกษาพิเศษ ประจำจังหวัดพังงา</v>
      </c>
      <c r="D131" s="15" t="str">
        <f>ปริมาณงาน!H128</f>
        <v>ศ.ศูนย์การศึกษาพิเศษ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53"/>
      <c r="AW131" s="153"/>
      <c r="AX131" s="153"/>
      <c r="AY131" s="153"/>
      <c r="AZ131" s="79"/>
      <c r="BA131" s="14">
        <f t="shared" si="2"/>
        <v>0</v>
      </c>
      <c r="BC131" s="87">
        <f>BA131-ปริมาณงาน!BH128</f>
        <v>0</v>
      </c>
      <c r="BD131" s="88" t="str">
        <f t="shared" si="3"/>
        <v>ถูกต้อง</v>
      </c>
    </row>
    <row r="132" spans="1:56">
      <c r="A132" s="15">
        <v>120</v>
      </c>
      <c r="B132" s="15" t="str">
        <f>ปริมาณงาน!B129</f>
        <v>850104CR</v>
      </c>
      <c r="C132" s="17" t="str">
        <f>ปริมาณงาน!C129</f>
        <v>ศูนย์การศึกษาพิเศษ ประจำจังหวัดระนอง</v>
      </c>
      <c r="D132" s="15" t="str">
        <f>ปริมาณงาน!H129</f>
        <v>ศ.ศูนย์การศึกษาพิเศษ</v>
      </c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153"/>
      <c r="AW132" s="153"/>
      <c r="AX132" s="247"/>
      <c r="AY132" s="247"/>
      <c r="AZ132" s="248"/>
      <c r="BA132" s="14">
        <f t="shared" si="2"/>
        <v>0</v>
      </c>
      <c r="BC132" s="87">
        <f>BA132-ปริมาณงาน!BH129</f>
        <v>0</v>
      </c>
      <c r="BD132" s="88" t="str">
        <f t="shared" si="3"/>
        <v>ถูกต้อง</v>
      </c>
    </row>
    <row r="133" spans="1:56">
      <c r="A133" s="15">
        <v>121</v>
      </c>
      <c r="B133" s="15" t="str">
        <f>ปริมาณงาน!B130</f>
        <v>720103CR</v>
      </c>
      <c r="C133" s="17" t="str">
        <f>ปริมาณงาน!C130</f>
        <v>ศูนย์การศึกษาพิเศษ เขตการศึกษา 5 จังหวัดสุพรรณบุรี</v>
      </c>
      <c r="D133" s="15" t="str">
        <f>ปริมาณงาน!H130</f>
        <v>ศ.ศูนย์การศึกษาพิเศษ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153"/>
      <c r="AW133" s="153"/>
      <c r="AX133" s="247"/>
      <c r="AY133" s="247"/>
      <c r="AZ133" s="248"/>
      <c r="BA133" s="14">
        <f t="shared" si="2"/>
        <v>0</v>
      </c>
      <c r="BC133" s="87">
        <f>BA133-ปริมาณงาน!BH130</f>
        <v>0</v>
      </c>
      <c r="BD133" s="88" t="str">
        <f t="shared" si="3"/>
        <v>ถูกต้อง</v>
      </c>
    </row>
    <row r="134" spans="1:56">
      <c r="A134" s="15">
        <v>122</v>
      </c>
      <c r="B134" s="15" t="str">
        <f>ปริมาณงาน!B131</f>
        <v>710101CR</v>
      </c>
      <c r="C134" s="17" t="str">
        <f>ปริมาณงาน!C131</f>
        <v>ศูนย์การศึกษาพิเศษ ประจำจังหวัดกาญจนบุรี</v>
      </c>
      <c r="D134" s="15" t="str">
        <f>ปริมาณงาน!H131</f>
        <v>ศ.ศูนย์การศึกษาพิเศษ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153"/>
      <c r="AW134" s="153"/>
      <c r="AX134" s="247"/>
      <c r="AY134" s="247"/>
      <c r="AZ134" s="248"/>
      <c r="BA134" s="14">
        <f t="shared" si="2"/>
        <v>0</v>
      </c>
      <c r="BC134" s="87">
        <f>BA134-ปริมาณงาน!BH131</f>
        <v>0</v>
      </c>
      <c r="BD134" s="88" t="str">
        <f t="shared" si="3"/>
        <v>ถูกต้อง</v>
      </c>
    </row>
    <row r="135" spans="1:56">
      <c r="A135" s="15">
        <v>123</v>
      </c>
      <c r="B135" s="15" t="str">
        <f>ปริมาณงาน!B132</f>
        <v>770103CR</v>
      </c>
      <c r="C135" s="17" t="str">
        <f>ปริมาณงาน!C132</f>
        <v>ศูนย์การศึกษาพิเศษ ประจำจังหวัดประจวบคีรีขันธ์</v>
      </c>
      <c r="D135" s="15" t="str">
        <f>ปริมาณงาน!H132</f>
        <v>ศ.ศูนย์การศึกษาพิเศษ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153"/>
      <c r="AW135" s="153"/>
      <c r="AX135" s="247"/>
      <c r="AY135" s="247"/>
      <c r="AZ135" s="248"/>
      <c r="BA135" s="14">
        <f t="shared" si="2"/>
        <v>0</v>
      </c>
      <c r="BC135" s="87">
        <f>BA135-ปริมาณงาน!BH132</f>
        <v>0</v>
      </c>
      <c r="BD135" s="88" t="str">
        <f t="shared" si="3"/>
        <v>ถูกต้อง</v>
      </c>
    </row>
    <row r="136" spans="1:56">
      <c r="A136" s="15">
        <v>124</v>
      </c>
      <c r="B136" s="15" t="str">
        <f>ปริมาณงาน!B133</f>
        <v>760102CR</v>
      </c>
      <c r="C136" s="17" t="str">
        <f>ปริมาณงาน!C133</f>
        <v>ศูนย์การศึกษาพิเศษ ประจำจังหวัดเพชรบุรี</v>
      </c>
      <c r="D136" s="15" t="str">
        <f>ปริมาณงาน!H133</f>
        <v>ศ.ศูนย์การศึกษาพิเศษ</v>
      </c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153"/>
      <c r="AW136" s="153"/>
      <c r="AX136" s="247"/>
      <c r="AY136" s="247"/>
      <c r="AZ136" s="248"/>
      <c r="BA136" s="14">
        <f t="shared" si="2"/>
        <v>0</v>
      </c>
      <c r="BC136" s="87">
        <f>BA136-ปริมาณงาน!BH133</f>
        <v>0</v>
      </c>
      <c r="BD136" s="88" t="str">
        <f t="shared" si="3"/>
        <v>ถูกต้อง</v>
      </c>
    </row>
    <row r="137" spans="1:56">
      <c r="A137" s="15">
        <v>125</v>
      </c>
      <c r="B137" s="15" t="str">
        <f>ปริมาณงาน!B134</f>
        <v>750301CR</v>
      </c>
      <c r="C137" s="17" t="str">
        <f>ปริมาณงาน!C134</f>
        <v>ศูนย์การศึกษาพิเศษ ประจำจังหวัดสมุทรสงคราม</v>
      </c>
      <c r="D137" s="15" t="str">
        <f>ปริมาณงาน!H134</f>
        <v>ศ.ศูนย์การศึกษาพิเศษ</v>
      </c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153"/>
      <c r="AW137" s="153"/>
      <c r="AX137" s="247"/>
      <c r="AY137" s="247"/>
      <c r="AZ137" s="248"/>
      <c r="BA137" s="14">
        <f t="shared" si="2"/>
        <v>0</v>
      </c>
      <c r="BC137" s="87">
        <f>BA137-ปริมาณงาน!BH134</f>
        <v>0</v>
      </c>
      <c r="BD137" s="88" t="str">
        <f t="shared" si="3"/>
        <v>ถูกต้อง</v>
      </c>
    </row>
    <row r="138" spans="1:56">
      <c r="A138" s="15">
        <v>126</v>
      </c>
      <c r="B138" s="15" t="str">
        <f>ปริมาณงาน!B135</f>
        <v>700119CR</v>
      </c>
      <c r="C138" s="17" t="str">
        <f>ปริมาณงาน!C135</f>
        <v>ศูนย์การศึกษาพิเศษ ประจำจังหวัดราชบุรี</v>
      </c>
      <c r="D138" s="15" t="str">
        <f>ปริมาณงาน!H135</f>
        <v>ศ.ศูนย์การศึกษาพิเศษ</v>
      </c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153"/>
      <c r="AW138" s="153"/>
      <c r="AX138" s="247"/>
      <c r="AY138" s="247"/>
      <c r="AZ138" s="248"/>
      <c r="BA138" s="14">
        <f t="shared" si="2"/>
        <v>0</v>
      </c>
      <c r="BC138" s="87">
        <f>BA138-ปริมาณงาน!BH135</f>
        <v>0</v>
      </c>
      <c r="BD138" s="88" t="str">
        <f t="shared" si="3"/>
        <v>ถูกต้อง</v>
      </c>
    </row>
    <row r="139" spans="1:56">
      <c r="A139" s="15">
        <v>127</v>
      </c>
      <c r="B139" s="15" t="str">
        <f>ปริมาณงาน!B136</f>
        <v>160120CR</v>
      </c>
      <c r="C139" s="17" t="str">
        <f>ปริมาณงาน!C136</f>
        <v>ศูนย์การศึกษาพิเศษ เขตการศึกษา 6 จังหวัดลพบุรี</v>
      </c>
      <c r="D139" s="15" t="str">
        <f>ปริมาณงาน!H136</f>
        <v>ศ.ศูนย์การศึกษาพิเศษ</v>
      </c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153"/>
      <c r="AW139" s="153"/>
      <c r="AX139" s="247"/>
      <c r="AY139" s="247"/>
      <c r="AZ139" s="248"/>
      <c r="BA139" s="14">
        <f t="shared" si="2"/>
        <v>0</v>
      </c>
      <c r="BC139" s="87">
        <f>BA139-ปริมาณงาน!BH136</f>
        <v>0</v>
      </c>
      <c r="BD139" s="88" t="str">
        <f t="shared" si="3"/>
        <v>ถูกต้อง</v>
      </c>
    </row>
    <row r="140" spans="1:56">
      <c r="A140" s="15">
        <v>128</v>
      </c>
      <c r="B140" s="15" t="str">
        <f>ปริมาณงาน!B137</f>
        <v>180104CR</v>
      </c>
      <c r="C140" s="17" t="str">
        <f>ปริมาณงาน!C137</f>
        <v>ศูนย์การศึกษาพิเศษ ประจำจังหวัดชัยนาท</v>
      </c>
      <c r="D140" s="15" t="str">
        <f>ปริมาณงาน!H137</f>
        <v>ศ.ศูนย์การศึกษาพิเศษ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153"/>
      <c r="AW140" s="153"/>
      <c r="AX140" s="247"/>
      <c r="AY140" s="247"/>
      <c r="AZ140" s="248"/>
      <c r="BA140" s="14">
        <f t="shared" si="2"/>
        <v>0</v>
      </c>
      <c r="BC140" s="87">
        <f>BA140-ปริมาณงาน!BH137</f>
        <v>0</v>
      </c>
      <c r="BD140" s="88" t="str">
        <f t="shared" si="3"/>
        <v>ถูกต้อง</v>
      </c>
    </row>
    <row r="141" spans="1:56">
      <c r="A141" s="15">
        <v>129</v>
      </c>
      <c r="B141" s="15" t="str">
        <f>ปริมาณงาน!B138</f>
        <v>140301CR</v>
      </c>
      <c r="C141" s="17" t="str">
        <f>ปริมาณงาน!C138</f>
        <v>ศูนย์การศึกษาพิเศษ ประจำจังหวัดพระนครศรีอยุธยา</v>
      </c>
      <c r="D141" s="15" t="str">
        <f>ปริมาณงาน!H138</f>
        <v>ศ.ศูนย์การศึกษาพิเศษ</v>
      </c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153"/>
      <c r="AW141" s="153"/>
      <c r="AX141" s="247"/>
      <c r="AY141" s="247"/>
      <c r="AZ141" s="248"/>
      <c r="BA141" s="14">
        <f t="shared" si="2"/>
        <v>0</v>
      </c>
      <c r="BC141" s="87">
        <f>BA141-ปริมาณงาน!BH138</f>
        <v>0</v>
      </c>
      <c r="BD141" s="88" t="str">
        <f t="shared" si="3"/>
        <v>ถูกต้อง</v>
      </c>
    </row>
    <row r="142" spans="1:56">
      <c r="A142" s="15">
        <v>130</v>
      </c>
      <c r="B142" s="15" t="str">
        <f>ปริมาณงาน!B139</f>
        <v>191305CR</v>
      </c>
      <c r="C142" s="17" t="str">
        <f>ปริมาณงาน!C139</f>
        <v>ศูนย์การศึกษาพิเศษ ประจำจังหวัดสระบุรี</v>
      </c>
      <c r="D142" s="15" t="str">
        <f>ปริมาณงาน!H139</f>
        <v>ศ.ศูนย์การศึกษาพิเศษ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153"/>
      <c r="AW142" s="153"/>
      <c r="AX142" s="247"/>
      <c r="AY142" s="247"/>
      <c r="AZ142" s="248"/>
      <c r="BA142" s="14">
        <f t="shared" ref="BA142:BA189" si="4">SUM(E142:AZ142)</f>
        <v>0</v>
      </c>
      <c r="BC142" s="87">
        <f>BA142-ปริมาณงาน!BH139</f>
        <v>0</v>
      </c>
      <c r="BD142" s="88" t="str">
        <f t="shared" ref="BD142:BD189" si="5">IF(BC142=0,"ถูกต้อง","ไม่ถูก")</f>
        <v>ถูกต้อง</v>
      </c>
    </row>
    <row r="143" spans="1:56">
      <c r="A143" s="15">
        <v>131</v>
      </c>
      <c r="B143" s="15" t="str">
        <f>ปริมาณงาน!B140</f>
        <v>170104CR</v>
      </c>
      <c r="C143" s="17" t="str">
        <f>ปริมาณงาน!C140</f>
        <v>ศูนย์การศึกษาพิเศษ ประจำจังหวัดสิงห์บุรี</v>
      </c>
      <c r="D143" s="15" t="str">
        <f>ปริมาณงาน!H140</f>
        <v>ศ.ศูนย์การศึกษาพิเศษ</v>
      </c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153"/>
      <c r="AW143" s="153"/>
      <c r="AX143" s="247"/>
      <c r="AY143" s="247"/>
      <c r="AZ143" s="248"/>
      <c r="BA143" s="14">
        <f t="shared" si="4"/>
        <v>0</v>
      </c>
      <c r="BC143" s="87">
        <f>BA143-ปริมาณงาน!BH140</f>
        <v>0</v>
      </c>
      <c r="BD143" s="88" t="str">
        <f t="shared" si="5"/>
        <v>ถูกต้อง</v>
      </c>
    </row>
    <row r="144" spans="1:56">
      <c r="A144" s="15">
        <v>132</v>
      </c>
      <c r="B144" s="15" t="str">
        <f>ปริมาณงาน!B141</f>
        <v>610102CR</v>
      </c>
      <c r="C144" s="17" t="str">
        <f>ปริมาณงาน!C141</f>
        <v>ศูนย์การศึกษาพิเศษ ประจำจังหวัดอุทัยธานี</v>
      </c>
      <c r="D144" s="15" t="str">
        <f>ปริมาณงาน!H141</f>
        <v>ศ.ศูนย์การศึกษาพิเศษ</v>
      </c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153"/>
      <c r="AW144" s="153"/>
      <c r="AX144" s="247"/>
      <c r="AY144" s="247"/>
      <c r="AZ144" s="248"/>
      <c r="BA144" s="14">
        <f t="shared" si="4"/>
        <v>0</v>
      </c>
      <c r="BC144" s="87">
        <f>BA144-ปริมาณงาน!BH141</f>
        <v>0</v>
      </c>
      <c r="BD144" s="88" t="str">
        <f t="shared" si="5"/>
        <v>ถูกต้อง</v>
      </c>
    </row>
    <row r="145" spans="1:56">
      <c r="A145" s="15">
        <v>133</v>
      </c>
      <c r="B145" s="15" t="str">
        <f>ปริมาณงาน!B142</f>
        <v>150110CR</v>
      </c>
      <c r="C145" s="17" t="str">
        <f>ปริมาณงาน!C142</f>
        <v>ศูนย์การศึกษาพิเศษ ประจำจังหวัดอ่างทอง</v>
      </c>
      <c r="D145" s="15" t="str">
        <f>ปริมาณงาน!H142</f>
        <v>ศ.ศูนย์การศึกษาพิเศษ</v>
      </c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153"/>
      <c r="AW145" s="153"/>
      <c r="AX145" s="247"/>
      <c r="AY145" s="247"/>
      <c r="AZ145" s="248"/>
      <c r="BA145" s="14">
        <f t="shared" si="4"/>
        <v>0</v>
      </c>
      <c r="BC145" s="87">
        <f>BA145-ปริมาณงาน!BH142</f>
        <v>0</v>
      </c>
      <c r="BD145" s="88" t="str">
        <f t="shared" si="5"/>
        <v>ถูกต้อง</v>
      </c>
    </row>
    <row r="146" spans="1:56">
      <c r="A146" s="15">
        <v>134</v>
      </c>
      <c r="B146" s="15" t="str">
        <f>ปริมาณงาน!B143</f>
        <v>650105CR</v>
      </c>
      <c r="C146" s="17" t="str">
        <f>ปริมาณงาน!C143</f>
        <v>ศูนย์การศึกษาพิเศษ เขตการศึกษา 7 จังหวัดพิษณุโลก</v>
      </c>
      <c r="D146" s="15" t="str">
        <f>ปริมาณงาน!H143</f>
        <v>ศ.ศูนย์การศึกษาพิเศษ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153"/>
      <c r="AW146" s="153"/>
      <c r="AX146" s="247"/>
      <c r="AY146" s="247"/>
      <c r="AZ146" s="248"/>
      <c r="BA146" s="14">
        <f t="shared" si="4"/>
        <v>0</v>
      </c>
      <c r="BC146" s="87">
        <f>BA146-ปริมาณงาน!BH143</f>
        <v>0</v>
      </c>
      <c r="BD146" s="88" t="str">
        <f t="shared" si="5"/>
        <v>ถูกต้อง</v>
      </c>
    </row>
    <row r="147" spans="1:56">
      <c r="A147" s="15">
        <v>135</v>
      </c>
      <c r="B147" s="15" t="str">
        <f>ปริมาณงาน!B144</f>
        <v>620101CR</v>
      </c>
      <c r="C147" s="17" t="str">
        <f>ปริมาณงาน!C144</f>
        <v>ศูนย์การศึกษาพิเศษ ประจำจังหวัดกำแพงเพชร</v>
      </c>
      <c r="D147" s="15" t="str">
        <f>ปริมาณงาน!H144</f>
        <v>ศ.ศูนย์การศึกษาพิเศษ</v>
      </c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153"/>
      <c r="AW147" s="153"/>
      <c r="AX147" s="247"/>
      <c r="AY147" s="247"/>
      <c r="AZ147" s="248"/>
      <c r="BA147" s="14">
        <f t="shared" si="4"/>
        <v>0</v>
      </c>
      <c r="BC147" s="87">
        <f>BA147-ปริมาณงาน!BH144</f>
        <v>0</v>
      </c>
      <c r="BD147" s="88" t="str">
        <f t="shared" si="5"/>
        <v>ถูกต้อง</v>
      </c>
    </row>
    <row r="148" spans="1:56">
      <c r="A148" s="15">
        <v>136</v>
      </c>
      <c r="B148" s="15" t="str">
        <f>ปริมาณงาน!B145</f>
        <v>630112CR</v>
      </c>
      <c r="C148" s="17" t="str">
        <f>ปริมาณงาน!C145</f>
        <v>ศูนย์การศึกษาพิเศษ ประจำจังหวัดตาก</v>
      </c>
      <c r="D148" s="15" t="str">
        <f>ปริมาณงาน!H145</f>
        <v>ศ.ศูนย์การศึกษาพิเศษ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153"/>
      <c r="AW148" s="153"/>
      <c r="AX148" s="247"/>
      <c r="AY148" s="247"/>
      <c r="AZ148" s="248"/>
      <c r="BA148" s="14">
        <f t="shared" si="4"/>
        <v>0</v>
      </c>
      <c r="BC148" s="87">
        <f>BA148-ปริมาณงาน!BH145</f>
        <v>0</v>
      </c>
      <c r="BD148" s="88" t="str">
        <f t="shared" si="5"/>
        <v>ถูกต้อง</v>
      </c>
    </row>
    <row r="149" spans="1:56">
      <c r="A149" s="15">
        <v>137</v>
      </c>
      <c r="B149" s="15" t="str">
        <f>ปริมาณงาน!B146</f>
        <v>600107CR</v>
      </c>
      <c r="C149" s="17" t="str">
        <f>ปริมาณงาน!C146</f>
        <v>ศูนย์การศึกษาพิเศษ ประจำจังหวัดนครสวรรค์</v>
      </c>
      <c r="D149" s="15" t="str">
        <f>ปริมาณงาน!H146</f>
        <v>ศ.ศูนย์การศึกษาพิเศษ</v>
      </c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153"/>
      <c r="AW149" s="153"/>
      <c r="AX149" s="247"/>
      <c r="AY149" s="247"/>
      <c r="AZ149" s="248"/>
      <c r="BA149" s="14">
        <f t="shared" si="4"/>
        <v>0</v>
      </c>
      <c r="BC149" s="87">
        <f>BA149-ปริมาณงาน!BH146</f>
        <v>0</v>
      </c>
      <c r="BD149" s="88" t="str">
        <f t="shared" si="5"/>
        <v>ถูกต้อง</v>
      </c>
    </row>
    <row r="150" spans="1:56">
      <c r="A150" s="15">
        <v>138</v>
      </c>
      <c r="B150" s="15" t="str">
        <f>ปริมาณงาน!B147</f>
        <v>660106CR</v>
      </c>
      <c r="C150" s="17" t="str">
        <f>ปริมาณงาน!C147</f>
        <v>ศูนย์การศึกษาพิเศษ ประจำจังหวัดพิจิตร</v>
      </c>
      <c r="D150" s="15" t="str">
        <f>ปริมาณงาน!H147</f>
        <v>ศ.ศูนย์การศึกษาพิเศษ</v>
      </c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153"/>
      <c r="AW150" s="153"/>
      <c r="AX150" s="247"/>
      <c r="AY150" s="247"/>
      <c r="AZ150" s="248"/>
      <c r="BA150" s="14">
        <f t="shared" si="4"/>
        <v>0</v>
      </c>
      <c r="BC150" s="87">
        <f>BA150-ปริมาณงาน!BH147</f>
        <v>0</v>
      </c>
      <c r="BD150" s="88" t="str">
        <f t="shared" si="5"/>
        <v>ถูกต้อง</v>
      </c>
    </row>
    <row r="151" spans="1:56">
      <c r="A151" s="15">
        <v>139</v>
      </c>
      <c r="B151" s="15" t="str">
        <f>ปริมาณงาน!B148</f>
        <v>670103CR</v>
      </c>
      <c r="C151" s="17" t="str">
        <f>ปริมาณงาน!C148</f>
        <v>ศูนย์การศึกษาพิเศษ ประจำจังหวัดเพชรบูรณ์</v>
      </c>
      <c r="D151" s="15" t="str">
        <f>ปริมาณงาน!H148</f>
        <v>ศ.ศูนย์การศึกษาพิเศษ</v>
      </c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153"/>
      <c r="AW151" s="153"/>
      <c r="AX151" s="247"/>
      <c r="AY151" s="247"/>
      <c r="AZ151" s="248"/>
      <c r="BA151" s="14">
        <f t="shared" si="4"/>
        <v>0</v>
      </c>
      <c r="BC151" s="87">
        <f>BA151-ปริมาณงาน!BH148</f>
        <v>0</v>
      </c>
      <c r="BD151" s="88" t="str">
        <f t="shared" si="5"/>
        <v>ถูกต้อง</v>
      </c>
    </row>
    <row r="152" spans="1:56">
      <c r="A152" s="15">
        <v>140</v>
      </c>
      <c r="B152" s="15" t="str">
        <f>ปริมาณงาน!B149</f>
        <v>640104CR</v>
      </c>
      <c r="C152" s="17" t="str">
        <f>ปริมาณงาน!C149</f>
        <v>ศูนย์การศึกษาพิเศษ ประจำจังหวัดสุโขทัย</v>
      </c>
      <c r="D152" s="15" t="str">
        <f>ปริมาณงาน!H149</f>
        <v>ศ.ศูนย์การศึกษาพิเศษ</v>
      </c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153"/>
      <c r="AW152" s="153"/>
      <c r="AX152" s="247"/>
      <c r="AY152" s="247"/>
      <c r="AZ152" s="248"/>
      <c r="BA152" s="14">
        <f t="shared" si="4"/>
        <v>0</v>
      </c>
      <c r="BC152" s="87">
        <f>BA152-ปริมาณงาน!BH149</f>
        <v>0</v>
      </c>
      <c r="BD152" s="88" t="str">
        <f t="shared" si="5"/>
        <v>ถูกต้อง</v>
      </c>
    </row>
    <row r="153" spans="1:56">
      <c r="A153" s="15">
        <v>141</v>
      </c>
      <c r="B153" s="15" t="str">
        <f>ปริมาณงาน!B150</f>
        <v>530807CR</v>
      </c>
      <c r="C153" s="17" t="str">
        <f>ปริมาณงาน!C150</f>
        <v>ศูนย์การศึกษาพิเศษ ประจำจังหวัดอุตรดิตถ์</v>
      </c>
      <c r="D153" s="15" t="str">
        <f>ปริมาณงาน!H150</f>
        <v>ศ.ศูนย์การศึกษาพิเศษ</v>
      </c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153"/>
      <c r="AW153" s="153"/>
      <c r="AX153" s="247"/>
      <c r="AY153" s="247"/>
      <c r="AZ153" s="248"/>
      <c r="BA153" s="14">
        <f t="shared" si="4"/>
        <v>0</v>
      </c>
      <c r="BC153" s="87">
        <f>BA153-ปริมาณงาน!BH150</f>
        <v>0</v>
      </c>
      <c r="BD153" s="88" t="str">
        <f t="shared" si="5"/>
        <v>ถูกต้อง</v>
      </c>
    </row>
    <row r="154" spans="1:56">
      <c r="A154" s="15">
        <v>142</v>
      </c>
      <c r="B154" s="15" t="str">
        <f>ปริมาณงาน!B151</f>
        <v>500710CR</v>
      </c>
      <c r="C154" s="17" t="str">
        <f>ปริมาณงาน!C151</f>
        <v>ศูนย์การศึกษาพิเศษ เขตการศึกษา 8 จังหวัดเชียงใหม่</v>
      </c>
      <c r="D154" s="15" t="str">
        <f>ปริมาณงาน!H151</f>
        <v>ศ.ศูนย์การศึกษาพิเศษ</v>
      </c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153"/>
      <c r="AW154" s="153"/>
      <c r="AX154" s="247"/>
      <c r="AY154" s="247"/>
      <c r="AZ154" s="248"/>
      <c r="BA154" s="14">
        <f t="shared" si="4"/>
        <v>0</v>
      </c>
      <c r="BC154" s="87">
        <f>BA154-ปริมาณงาน!BH151</f>
        <v>0</v>
      </c>
      <c r="BD154" s="88" t="str">
        <f t="shared" si="5"/>
        <v>ถูกต้อง</v>
      </c>
    </row>
    <row r="155" spans="1:56">
      <c r="A155" s="15">
        <v>143</v>
      </c>
      <c r="B155" s="15" t="str">
        <f>ปริมาณงาน!B152</f>
        <v>570114CR</v>
      </c>
      <c r="C155" s="17" t="str">
        <f>ปริมาณงาน!C152</f>
        <v>ศูนย์การศึกษาพิเศษ ประจำจังหวัดเชียงราย</v>
      </c>
      <c r="D155" s="15" t="str">
        <f>ปริมาณงาน!H152</f>
        <v>ศ.ศูนย์การศึกษาพิเศษ</v>
      </c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153"/>
      <c r="AW155" s="153"/>
      <c r="AX155" s="247"/>
      <c r="AY155" s="247"/>
      <c r="AZ155" s="248"/>
      <c r="BA155" s="14">
        <f t="shared" si="4"/>
        <v>0</v>
      </c>
      <c r="BC155" s="87">
        <f>BA155-ปริมาณงาน!BH152</f>
        <v>0</v>
      </c>
      <c r="BD155" s="88" t="str">
        <f t="shared" si="5"/>
        <v>ถูกต้อง</v>
      </c>
    </row>
    <row r="156" spans="1:56">
      <c r="A156" s="15">
        <v>144</v>
      </c>
      <c r="B156" s="15" t="str">
        <f>ปริมาณงาน!B153</f>
        <v>550104CR</v>
      </c>
      <c r="C156" s="17" t="str">
        <f>ปริมาณงาน!C153</f>
        <v>ศูนย์การศึกษาพิเศษ ประจำจังหวัดน่าน</v>
      </c>
      <c r="D156" s="15" t="str">
        <f>ปริมาณงาน!H153</f>
        <v>ศ.ศูนย์การศึกษาพิเศษ</v>
      </c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153"/>
      <c r="AW156" s="153"/>
      <c r="AX156" s="247"/>
      <c r="AY156" s="247"/>
      <c r="AZ156" s="248"/>
      <c r="BA156" s="14">
        <f t="shared" si="4"/>
        <v>0</v>
      </c>
      <c r="BC156" s="87">
        <f>BA156-ปริมาณงาน!BH153</f>
        <v>0</v>
      </c>
      <c r="BD156" s="88" t="str">
        <f t="shared" si="5"/>
        <v>ถูกต้อง</v>
      </c>
    </row>
    <row r="157" spans="1:56">
      <c r="A157" s="15">
        <v>145</v>
      </c>
      <c r="B157" s="15" t="str">
        <f>ปริมาณงาน!B154</f>
        <v>560113CR</v>
      </c>
      <c r="C157" s="17" t="str">
        <f>ปริมาณงาน!C154</f>
        <v>ศูนย์การศึกษาพิเศษ ประจำจังหวัดพะเยา</v>
      </c>
      <c r="D157" s="15" t="str">
        <f>ปริมาณงาน!H154</f>
        <v>ศ.ศูนย์การศึกษาพิเศษ</v>
      </c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153"/>
      <c r="AW157" s="153"/>
      <c r="AX157" s="247"/>
      <c r="AY157" s="247"/>
      <c r="AZ157" s="248"/>
      <c r="BA157" s="14">
        <f t="shared" si="4"/>
        <v>0</v>
      </c>
      <c r="BC157" s="87">
        <f>BA157-ปริมาณงาน!BH154</f>
        <v>0</v>
      </c>
      <c r="BD157" s="88" t="str">
        <f t="shared" si="5"/>
        <v>ถูกต้อง</v>
      </c>
    </row>
    <row r="158" spans="1:56">
      <c r="A158" s="15">
        <v>146</v>
      </c>
      <c r="B158" s="15" t="str">
        <f>ปริมาณงาน!B155</f>
        <v>540102CR</v>
      </c>
      <c r="C158" s="17" t="str">
        <f>ปริมาณงาน!C155</f>
        <v>ศูนย์การศึกษาพิเศษ ประจำจังหวัดแพร่</v>
      </c>
      <c r="D158" s="15" t="str">
        <f>ปริมาณงาน!H155</f>
        <v>ศ.ศูนย์การศึกษาพิเศษ</v>
      </c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153"/>
      <c r="AW158" s="153"/>
      <c r="AX158" s="247"/>
      <c r="AY158" s="247"/>
      <c r="AZ158" s="248"/>
      <c r="BA158" s="14">
        <f t="shared" si="4"/>
        <v>0</v>
      </c>
      <c r="BC158" s="87">
        <f>BA158-ปริมาณงาน!BH155</f>
        <v>0</v>
      </c>
      <c r="BD158" s="88" t="str">
        <f t="shared" si="5"/>
        <v>ถูกต้อง</v>
      </c>
    </row>
    <row r="159" spans="1:56">
      <c r="A159" s="15">
        <v>147</v>
      </c>
      <c r="B159" s="15" t="str">
        <f>ปริมาณงาน!B156</f>
        <v>580104CR</v>
      </c>
      <c r="C159" s="17" t="str">
        <f>ปริมาณงาน!C156</f>
        <v>ศูนย์การศึกษาพิเศษ ประจำจังหวัดแม่ฮ่องสอน</v>
      </c>
      <c r="D159" s="15" t="str">
        <f>ปริมาณงาน!H156</f>
        <v>ศ.ศูนย์การศึกษาพิเศษ</v>
      </c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153"/>
      <c r="AW159" s="153"/>
      <c r="AX159" s="247"/>
      <c r="AY159" s="247"/>
      <c r="AZ159" s="248"/>
      <c r="BA159" s="14">
        <f t="shared" si="4"/>
        <v>0</v>
      </c>
      <c r="BC159" s="87">
        <f>BA159-ปริมาณงาน!BH156</f>
        <v>0</v>
      </c>
      <c r="BD159" s="88" t="str">
        <f t="shared" si="5"/>
        <v>ถูกต้อง</v>
      </c>
    </row>
    <row r="160" spans="1:56">
      <c r="A160" s="15">
        <v>148</v>
      </c>
      <c r="B160" s="15" t="str">
        <f>ปริมาณงาน!B157</f>
        <v>520105CR</v>
      </c>
      <c r="C160" s="17" t="str">
        <f>ปริมาณงาน!C157</f>
        <v>ศูนย์การศึกษาพิเศษ ประจำจังหวัดลำปาง</v>
      </c>
      <c r="D160" s="15" t="str">
        <f>ปริมาณงาน!H157</f>
        <v>ศ.ศูนย์การศึกษาพิเศษ</v>
      </c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153"/>
      <c r="AW160" s="153"/>
      <c r="AX160" s="247"/>
      <c r="AY160" s="247"/>
      <c r="AZ160" s="248"/>
      <c r="BA160" s="14">
        <f t="shared" si="4"/>
        <v>0</v>
      </c>
      <c r="BC160" s="87">
        <f>BA160-ปริมาณงาน!BH157</f>
        <v>0</v>
      </c>
      <c r="BD160" s="88" t="str">
        <f t="shared" si="5"/>
        <v>ถูกต้อง</v>
      </c>
    </row>
    <row r="161" spans="1:56">
      <c r="A161" s="15">
        <v>149</v>
      </c>
      <c r="B161" s="15" t="str">
        <f>ปริมาณงาน!B158</f>
        <v>510107CR</v>
      </c>
      <c r="C161" s="17" t="str">
        <f>ปริมาณงาน!C158</f>
        <v>ศูนย์การศึกษาพิเศษ ประจำจังหวัดลำพูน</v>
      </c>
      <c r="D161" s="15" t="str">
        <f>ปริมาณงาน!H158</f>
        <v>ศ.ศูนย์การศึกษาพิเศษ</v>
      </c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153"/>
      <c r="AW161" s="153"/>
      <c r="AX161" s="247"/>
      <c r="AY161" s="247"/>
      <c r="AZ161" s="248"/>
      <c r="BA161" s="14">
        <f t="shared" si="4"/>
        <v>0</v>
      </c>
      <c r="BC161" s="87">
        <f>BA161-ปริมาณงาน!BH158</f>
        <v>0</v>
      </c>
      <c r="BD161" s="88" t="str">
        <f t="shared" si="5"/>
        <v>ถูกต้อง</v>
      </c>
    </row>
    <row r="162" spans="1:56">
      <c r="A162" s="15">
        <v>150</v>
      </c>
      <c r="B162" s="15" t="str">
        <f>ปริมาณงาน!B159</f>
        <v>400114CR</v>
      </c>
      <c r="C162" s="17" t="str">
        <f>ปริมาณงาน!C159</f>
        <v>ศูนย์การศึกษาพิเศษ เขตการศึกษา 9 จังหวัดขอนแก่น</v>
      </c>
      <c r="D162" s="15" t="str">
        <f>ปริมาณงาน!H159</f>
        <v>ศ.ศูนย์การศึกษาพิเศษ</v>
      </c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153"/>
      <c r="AW162" s="153"/>
      <c r="AX162" s="247"/>
      <c r="AY162" s="247"/>
      <c r="AZ162" s="248"/>
      <c r="BA162" s="14">
        <f t="shared" si="4"/>
        <v>0</v>
      </c>
      <c r="BC162" s="87">
        <f>BA162-ปริมาณงาน!BH159</f>
        <v>0</v>
      </c>
      <c r="BD162" s="88" t="str">
        <f t="shared" si="5"/>
        <v>ถูกต้อง</v>
      </c>
    </row>
    <row r="163" spans="1:56">
      <c r="A163" s="15">
        <v>151</v>
      </c>
      <c r="B163" s="15" t="str">
        <f>ปริมาณงาน!B160</f>
        <v>410114CR</v>
      </c>
      <c r="C163" s="17" t="str">
        <f>ปริมาณงาน!C160</f>
        <v>ศูนย์การศึกษาพิเศษ ประจำจังหวัดอุดรธานี</v>
      </c>
      <c r="D163" s="15" t="str">
        <f>ปริมาณงาน!H160</f>
        <v>ศ.ศูนย์การศึกษาพิเศษ</v>
      </c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153"/>
      <c r="AW163" s="153"/>
      <c r="AX163" s="247"/>
      <c r="AY163" s="247"/>
      <c r="AZ163" s="248"/>
      <c r="BA163" s="14">
        <f t="shared" si="4"/>
        <v>0</v>
      </c>
      <c r="BC163" s="87">
        <f>BA163-ปริมาณงาน!BH160</f>
        <v>0</v>
      </c>
      <c r="BD163" s="88" t="str">
        <f t="shared" si="5"/>
        <v>ถูกต้อง</v>
      </c>
    </row>
    <row r="164" spans="1:56">
      <c r="A164" s="15">
        <v>152</v>
      </c>
      <c r="B164" s="15" t="str">
        <f>ปริมาณงาน!B161</f>
        <v>420107CR</v>
      </c>
      <c r="C164" s="17" t="str">
        <f>ปริมาณงาน!C161</f>
        <v>ศูนย์การศึกษาพิเศษ ประจำจังหวัดเลย</v>
      </c>
      <c r="D164" s="15" t="str">
        <f>ปริมาณงาน!H161</f>
        <v>ศ.ศูนย์การศึกษาพิเศษ</v>
      </c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153"/>
      <c r="AW164" s="153"/>
      <c r="AX164" s="247"/>
      <c r="AY164" s="247"/>
      <c r="AZ164" s="248"/>
      <c r="BA164" s="14">
        <f t="shared" si="4"/>
        <v>0</v>
      </c>
      <c r="BC164" s="87">
        <f>BA164-ปริมาณงาน!BH161</f>
        <v>0</v>
      </c>
      <c r="BD164" s="88" t="str">
        <f t="shared" si="5"/>
        <v>ถูกต้อง</v>
      </c>
    </row>
    <row r="165" spans="1:56">
      <c r="A165" s="15">
        <v>153</v>
      </c>
      <c r="B165" s="15" t="str">
        <f>ปริมาณงาน!B162</f>
        <v>470101CR</v>
      </c>
      <c r="C165" s="17" t="str">
        <f>ปริมาณงาน!C162</f>
        <v>ศูนย์การศึกษาพิเศษ ประจำจังหวัดสกลนคร</v>
      </c>
      <c r="D165" s="15" t="str">
        <f>ปริมาณงาน!H162</f>
        <v>ศ.ศูนย์การศึกษาพิเศษ</v>
      </c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153"/>
      <c r="AW165" s="153"/>
      <c r="AX165" s="247"/>
      <c r="AY165" s="247"/>
      <c r="AZ165" s="248"/>
      <c r="BA165" s="14">
        <f t="shared" si="4"/>
        <v>0</v>
      </c>
      <c r="BC165" s="87">
        <f>BA165-ปริมาณงาน!BH162</f>
        <v>0</v>
      </c>
      <c r="BD165" s="88" t="str">
        <f t="shared" si="5"/>
        <v>ถูกต้อง</v>
      </c>
    </row>
    <row r="166" spans="1:56">
      <c r="A166" s="15">
        <v>154</v>
      </c>
      <c r="B166" s="15" t="str">
        <f>ปริมาณงาน!B163</f>
        <v>430102CR</v>
      </c>
      <c r="C166" s="17" t="str">
        <f>ปริมาณงาน!C163</f>
        <v>ศูนย์การศึกษาพิเศษ ประจำจังหวัดหนองคาย</v>
      </c>
      <c r="D166" s="15" t="str">
        <f>ปริมาณงาน!H163</f>
        <v>ศ.ศูนย์การศึกษาพิเศษ</v>
      </c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153"/>
      <c r="AW166" s="153"/>
      <c r="AX166" s="247"/>
      <c r="AY166" s="247"/>
      <c r="AZ166" s="248"/>
      <c r="BA166" s="14">
        <f t="shared" si="4"/>
        <v>0</v>
      </c>
      <c r="BC166" s="87">
        <f>BA166-ปริมาณงาน!BH163</f>
        <v>0</v>
      </c>
      <c r="BD166" s="88" t="str">
        <f t="shared" si="5"/>
        <v>ถูกต้อง</v>
      </c>
    </row>
    <row r="167" spans="1:56">
      <c r="A167" s="15">
        <v>155</v>
      </c>
      <c r="B167" s="15" t="str">
        <f>ปริมาณงาน!B164</f>
        <v>380101CR</v>
      </c>
      <c r="C167" s="17" t="str">
        <f>ปริมาณงาน!C164</f>
        <v>ศูนย์การศึกษาพิเศษ ประจำจังหวัดบึงกาฬ</v>
      </c>
      <c r="D167" s="15" t="str">
        <f>ปริมาณงาน!H164</f>
        <v>ศ.ศูนย์การศึกษาพิเศษ</v>
      </c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153"/>
      <c r="AW167" s="153"/>
      <c r="AX167" s="247"/>
      <c r="AY167" s="247"/>
      <c r="AZ167" s="248"/>
      <c r="BA167" s="14">
        <f t="shared" si="4"/>
        <v>0</v>
      </c>
      <c r="BC167" s="87">
        <f>BA167-ปริมาณงาน!BH164</f>
        <v>0</v>
      </c>
      <c r="BD167" s="88" t="str">
        <f t="shared" si="5"/>
        <v>ถูกต้อง</v>
      </c>
    </row>
    <row r="168" spans="1:56">
      <c r="A168" s="15">
        <v>156</v>
      </c>
      <c r="B168" s="15" t="str">
        <f>ปริมาณงาน!B165</f>
        <v>390101CR</v>
      </c>
      <c r="C168" s="17" t="str">
        <f>ปริมาณงาน!C165</f>
        <v>ศูนย์การศึกษาพิเศษ ประจำจังหวัดหนองบัวลำภู</v>
      </c>
      <c r="D168" s="15" t="str">
        <f>ปริมาณงาน!H165</f>
        <v>ศ.ศูนย์การศึกษาพิเศษ</v>
      </c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153"/>
      <c r="AW168" s="153"/>
      <c r="AX168" s="247"/>
      <c r="AY168" s="247"/>
      <c r="AZ168" s="248"/>
      <c r="BA168" s="14">
        <f t="shared" si="4"/>
        <v>0</v>
      </c>
      <c r="BC168" s="87">
        <f>BA168-ปริมาณงาน!BH165</f>
        <v>0</v>
      </c>
      <c r="BD168" s="88" t="str">
        <f t="shared" si="5"/>
        <v>ถูกต้อง</v>
      </c>
    </row>
    <row r="169" spans="1:56">
      <c r="A169" s="15">
        <v>157</v>
      </c>
      <c r="B169" s="15" t="str">
        <f>ปริมาณงาน!B166</f>
        <v>340108CR</v>
      </c>
      <c r="C169" s="17" t="str">
        <f>ปริมาณงาน!C166</f>
        <v>ศูนย์การศึกษาพิเศษ เขตการศึกษา 10 จังหวัดอุบลราชธานี</v>
      </c>
      <c r="D169" s="15" t="str">
        <f>ปริมาณงาน!H166</f>
        <v>ศ.ศูนย์การศึกษาพิเศษ</v>
      </c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153"/>
      <c r="AW169" s="153"/>
      <c r="AX169" s="247"/>
      <c r="AY169" s="247"/>
      <c r="AZ169" s="248"/>
      <c r="BA169" s="14">
        <f t="shared" si="4"/>
        <v>0</v>
      </c>
      <c r="BC169" s="87">
        <f>BA169-ปริมาณงาน!BH166</f>
        <v>0</v>
      </c>
      <c r="BD169" s="88" t="str">
        <f t="shared" si="5"/>
        <v>ถูกต้อง</v>
      </c>
    </row>
    <row r="170" spans="1:56">
      <c r="A170" s="15">
        <v>158</v>
      </c>
      <c r="B170" s="15" t="str">
        <f>ปริมาณงาน!B167</f>
        <v>460701CR</v>
      </c>
      <c r="C170" s="17" t="str">
        <f>ปริมาณงาน!C167</f>
        <v>ศูนย์การศึกษาพิเศษ ประจำจังหวัดกาฬสินธุ์</v>
      </c>
      <c r="D170" s="15" t="str">
        <f>ปริมาณงาน!H167</f>
        <v>ศ.ศูนย์การศึกษาพิเศษ</v>
      </c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153"/>
      <c r="AW170" s="153"/>
      <c r="AX170" s="247"/>
      <c r="AY170" s="247"/>
      <c r="AZ170" s="248"/>
      <c r="BA170" s="14">
        <f t="shared" si="4"/>
        <v>0</v>
      </c>
      <c r="BC170" s="87">
        <f>BA170-ปริมาณงาน!BH167</f>
        <v>0</v>
      </c>
      <c r="BD170" s="88" t="str">
        <f t="shared" si="5"/>
        <v>ถูกต้อง</v>
      </c>
    </row>
    <row r="171" spans="1:56">
      <c r="A171" s="15">
        <v>159</v>
      </c>
      <c r="B171" s="15" t="str">
        <f>ปริมาณงาน!B168</f>
        <v>480101CR</v>
      </c>
      <c r="C171" s="17" t="str">
        <f>ปริมาณงาน!C168</f>
        <v>ศูนย์การศึกษาพิเศษ ประจำจังหวัดนครพนม</v>
      </c>
      <c r="D171" s="15" t="str">
        <f>ปริมาณงาน!H168</f>
        <v>ศ.ศูนย์การศึกษาพิเศษ</v>
      </c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153"/>
      <c r="AW171" s="153"/>
      <c r="AX171" s="247"/>
      <c r="AY171" s="247"/>
      <c r="AZ171" s="248"/>
      <c r="BA171" s="14">
        <f t="shared" si="4"/>
        <v>0</v>
      </c>
      <c r="BC171" s="87">
        <f>BA171-ปริมาณงาน!BH168</f>
        <v>0</v>
      </c>
      <c r="BD171" s="88" t="str">
        <f t="shared" si="5"/>
        <v>ถูกต้อง</v>
      </c>
    </row>
    <row r="172" spans="1:56">
      <c r="A172" s="15">
        <v>160</v>
      </c>
      <c r="B172" s="15" t="str">
        <f>ปริมาณงาน!B169</f>
        <v>440111CR</v>
      </c>
      <c r="C172" s="17" t="str">
        <f>ปริมาณงาน!C169</f>
        <v>ศูนย์การศึกษาพิเศษ ประจำจังหวัดมหาสารคาม</v>
      </c>
      <c r="D172" s="15" t="str">
        <f>ปริมาณงาน!H169</f>
        <v>ศ.ศูนย์การศึกษาพิเศษ</v>
      </c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153"/>
      <c r="AW172" s="153"/>
      <c r="AX172" s="247"/>
      <c r="AY172" s="247"/>
      <c r="AZ172" s="248"/>
      <c r="BA172" s="14">
        <f t="shared" si="4"/>
        <v>0</v>
      </c>
      <c r="BC172" s="87">
        <f>BA172-ปริมาณงาน!BH169</f>
        <v>0</v>
      </c>
      <c r="BD172" s="88" t="str">
        <f t="shared" si="5"/>
        <v>ถูกต้อง</v>
      </c>
    </row>
    <row r="173" spans="1:56">
      <c r="A173" s="15">
        <v>161</v>
      </c>
      <c r="B173" s="15" t="str">
        <f>ปริมาณงาน!B170</f>
        <v>490104CR</v>
      </c>
      <c r="C173" s="17" t="str">
        <f>ปริมาณงาน!C170</f>
        <v>ศูนย์การศึกษาพิเศษ ประจำจังหวัดมุกดาหาร</v>
      </c>
      <c r="D173" s="15" t="str">
        <f>ปริมาณงาน!H170</f>
        <v>ศ.ศูนย์การศึกษาพิเศษ</v>
      </c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153"/>
      <c r="AW173" s="153"/>
      <c r="AX173" s="247"/>
      <c r="AY173" s="247"/>
      <c r="AZ173" s="248"/>
      <c r="BA173" s="14">
        <f t="shared" si="4"/>
        <v>0</v>
      </c>
      <c r="BC173" s="87">
        <f>BA173-ปริมาณงาน!BH170</f>
        <v>0</v>
      </c>
      <c r="BD173" s="88" t="str">
        <f t="shared" si="5"/>
        <v>ถูกต้อง</v>
      </c>
    </row>
    <row r="174" spans="1:56">
      <c r="A174" s="15">
        <v>162</v>
      </c>
      <c r="B174" s="15" t="str">
        <f>ปริมาณงาน!B171</f>
        <v>350103CR</v>
      </c>
      <c r="C174" s="17" t="str">
        <f>ปริมาณงาน!C171</f>
        <v>ศูนย์การศึกษาพิเศษ ประจำจังหวัดยโสธร</v>
      </c>
      <c r="D174" s="15" t="str">
        <f>ปริมาณงาน!H171</f>
        <v>ศ.ศูนย์การศึกษาพิเศษ</v>
      </c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153"/>
      <c r="AW174" s="153"/>
      <c r="AX174" s="247"/>
      <c r="AY174" s="247"/>
      <c r="AZ174" s="248"/>
      <c r="BA174" s="14">
        <f t="shared" si="4"/>
        <v>0</v>
      </c>
      <c r="BC174" s="87">
        <f>BA174-ปริมาณงาน!BH171</f>
        <v>0</v>
      </c>
      <c r="BD174" s="88" t="str">
        <f t="shared" si="5"/>
        <v>ถูกต้อง</v>
      </c>
    </row>
    <row r="175" spans="1:56">
      <c r="A175" s="15">
        <v>163</v>
      </c>
      <c r="B175" s="15" t="str">
        <f>ปริมาณงาน!B172</f>
        <v>450506CR</v>
      </c>
      <c r="C175" s="17" t="str">
        <f>ปริมาณงาน!C172</f>
        <v>ศูนย์การศึกษาพิเศษ ประจำจังหวัดร้อยเอ็ด</v>
      </c>
      <c r="D175" s="15" t="str">
        <f>ปริมาณงาน!H172</f>
        <v>ศ.ศูนย์การศึกษาพิเศษ</v>
      </c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153"/>
      <c r="AW175" s="153"/>
      <c r="AX175" s="247"/>
      <c r="AY175" s="247"/>
      <c r="AZ175" s="248"/>
      <c r="BA175" s="14">
        <f t="shared" si="4"/>
        <v>0</v>
      </c>
      <c r="BC175" s="87">
        <f>BA175-ปริมาณงาน!BH172</f>
        <v>0</v>
      </c>
      <c r="BD175" s="88" t="str">
        <f t="shared" si="5"/>
        <v>ถูกต้อง</v>
      </c>
    </row>
    <row r="176" spans="1:56">
      <c r="A176" s="15">
        <v>164</v>
      </c>
      <c r="B176" s="15" t="str">
        <f>ปริมาณงาน!B173</f>
        <v>370113CR</v>
      </c>
      <c r="C176" s="17" t="str">
        <f>ปริมาณงาน!C173</f>
        <v>ศูนย์การศึกษาพิเศษ ประจำจังหวัดอำนาจเจริญ</v>
      </c>
      <c r="D176" s="15" t="str">
        <f>ปริมาณงาน!H173</f>
        <v>ศ.ศูนย์การศึกษาพิเศษ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153"/>
      <c r="AW176" s="153"/>
      <c r="AX176" s="247"/>
      <c r="AY176" s="247"/>
      <c r="AZ176" s="248"/>
      <c r="BA176" s="14">
        <f t="shared" si="4"/>
        <v>0</v>
      </c>
      <c r="BC176" s="87">
        <f>BA176-ปริมาณงาน!BH173</f>
        <v>0</v>
      </c>
      <c r="BD176" s="88" t="str">
        <f t="shared" si="5"/>
        <v>ถูกต้อง</v>
      </c>
    </row>
    <row r="177" spans="1:56">
      <c r="A177" s="15">
        <v>165</v>
      </c>
      <c r="B177" s="15" t="str">
        <f>ปริมาณงาน!B174</f>
        <v>300116CR</v>
      </c>
      <c r="C177" s="17" t="str">
        <f>ปริมาณงาน!C174</f>
        <v>ศูนย์การศึกษาพิเศษ เขตการศึกษา 11 จังหวัดนครราชสีมา</v>
      </c>
      <c r="D177" s="15" t="str">
        <f>ปริมาณงาน!H174</f>
        <v>ศ.ศูนย์การศึกษาพิเศษ</v>
      </c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153"/>
      <c r="AW177" s="153"/>
      <c r="AX177" s="247"/>
      <c r="AY177" s="247"/>
      <c r="AZ177" s="248"/>
      <c r="BA177" s="14">
        <f t="shared" si="4"/>
        <v>0</v>
      </c>
      <c r="BC177" s="87">
        <f>BA177-ปริมาณงาน!BH174</f>
        <v>0</v>
      </c>
      <c r="BD177" s="88" t="str">
        <f t="shared" si="5"/>
        <v>ถูกต้อง</v>
      </c>
    </row>
    <row r="178" spans="1:56">
      <c r="A178" s="15">
        <v>166</v>
      </c>
      <c r="B178" s="15" t="str">
        <f>ปริมาณงาน!B175</f>
        <v>360101CR</v>
      </c>
      <c r="C178" s="17" t="str">
        <f>ปริมาณงาน!C175</f>
        <v>ศูนย์การศึกษาพิเศษ ประจำจังหวัดชัยภูมิ</v>
      </c>
      <c r="D178" s="15" t="str">
        <f>ปริมาณงาน!H175</f>
        <v>ศ.ศูนย์การศึกษาพิเศษ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153"/>
      <c r="AW178" s="153"/>
      <c r="AX178" s="247"/>
      <c r="AY178" s="247"/>
      <c r="AZ178" s="248"/>
      <c r="BA178" s="14">
        <f t="shared" si="4"/>
        <v>0</v>
      </c>
      <c r="BC178" s="87">
        <f>BA178-ปริมาณงาน!BH175</f>
        <v>0</v>
      </c>
      <c r="BD178" s="88" t="str">
        <f t="shared" si="5"/>
        <v>ถูกต้อง</v>
      </c>
    </row>
    <row r="179" spans="1:56">
      <c r="A179" s="15">
        <v>167</v>
      </c>
      <c r="B179" s="15" t="str">
        <f>ปริมาณงาน!B176</f>
        <v>310101CR</v>
      </c>
      <c r="C179" s="17" t="str">
        <f>ปริมาณงาน!C176</f>
        <v>ศูนย์การศึกษาพิเศษ ประจำจังหวัดบุรีรัมย์</v>
      </c>
      <c r="D179" s="15" t="str">
        <f>ปริมาณงาน!H176</f>
        <v>ศ.ศูนย์การศึกษาพิเศษ</v>
      </c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153"/>
      <c r="AW179" s="153"/>
      <c r="AX179" s="247"/>
      <c r="AY179" s="247"/>
      <c r="AZ179" s="248"/>
      <c r="BA179" s="14">
        <f t="shared" si="4"/>
        <v>0</v>
      </c>
      <c r="BC179" s="87">
        <f>BA179-ปริมาณงาน!BH176</f>
        <v>0</v>
      </c>
      <c r="BD179" s="88" t="str">
        <f t="shared" si="5"/>
        <v>ถูกต้อง</v>
      </c>
    </row>
    <row r="180" spans="1:56">
      <c r="A180" s="15">
        <v>168</v>
      </c>
      <c r="B180" s="15" t="str">
        <f>ปริมาณงาน!B177</f>
        <v>330107CR</v>
      </c>
      <c r="C180" s="17" t="str">
        <f>ปริมาณงาน!C177</f>
        <v>ศูนย์การศึกษาพิเศษ ประจำจังหวัดศรีสะเกษ</v>
      </c>
      <c r="D180" s="15" t="str">
        <f>ปริมาณงาน!H177</f>
        <v>ศ.ศูนย์การศึกษาพิเศษ</v>
      </c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153"/>
      <c r="AW180" s="153"/>
      <c r="AX180" s="247"/>
      <c r="AY180" s="247"/>
      <c r="AZ180" s="248"/>
      <c r="BA180" s="14">
        <f t="shared" si="4"/>
        <v>0</v>
      </c>
      <c r="BC180" s="87">
        <f>BA180-ปริมาณงาน!BH177</f>
        <v>0</v>
      </c>
      <c r="BD180" s="88" t="str">
        <f t="shared" si="5"/>
        <v>ถูกต้อง</v>
      </c>
    </row>
    <row r="181" spans="1:56">
      <c r="A181" s="15">
        <v>169</v>
      </c>
      <c r="B181" s="15" t="str">
        <f>ปริมาณงาน!B178</f>
        <v>320105CR</v>
      </c>
      <c r="C181" s="17" t="str">
        <f>ปริมาณงาน!C178</f>
        <v>ศูนย์การศึกษาพิเศษ ประจำจังหวัดสุรินทร์</v>
      </c>
      <c r="D181" s="15" t="str">
        <f>ปริมาณงาน!H178</f>
        <v>ศ.ศูนย์การศึกษาพิเศษ</v>
      </c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153"/>
      <c r="AW181" s="153"/>
      <c r="AX181" s="247"/>
      <c r="AY181" s="247"/>
      <c r="AZ181" s="248"/>
      <c r="BA181" s="14">
        <f t="shared" si="4"/>
        <v>0</v>
      </c>
      <c r="BC181" s="87">
        <f>BA181-ปริมาณงาน!BH178</f>
        <v>0</v>
      </c>
      <c r="BD181" s="88" t="str">
        <f t="shared" si="5"/>
        <v>ถูกต้อง</v>
      </c>
    </row>
    <row r="182" spans="1:56">
      <c r="A182" s="15">
        <v>170</v>
      </c>
      <c r="B182" s="15" t="str">
        <f>ปริมาณงาน!B179</f>
        <v>200206CR</v>
      </c>
      <c r="C182" s="17" t="str">
        <f>ปริมาณงาน!C179</f>
        <v>ศูนย์การศึกษาพิเศษ เขตการศึกษา 12 จังหวัดชลบุรี</v>
      </c>
      <c r="D182" s="15" t="str">
        <f>ปริมาณงาน!H179</f>
        <v>ศ.ศูนย์การศึกษาพิเศษ</v>
      </c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153"/>
      <c r="AW182" s="153"/>
      <c r="AX182" s="247"/>
      <c r="AY182" s="247"/>
      <c r="AZ182" s="248"/>
      <c r="BA182" s="14">
        <f t="shared" si="4"/>
        <v>0</v>
      </c>
      <c r="BC182" s="87">
        <f>BA182-ปริมาณงาน!BH179</f>
        <v>0</v>
      </c>
      <c r="BD182" s="88" t="str">
        <f t="shared" si="5"/>
        <v>ถูกต้อง</v>
      </c>
    </row>
    <row r="183" spans="1:56">
      <c r="A183" s="15">
        <v>171</v>
      </c>
      <c r="B183" s="15" t="str">
        <f>ปริมาณงาน!B180</f>
        <v>220106CR</v>
      </c>
      <c r="C183" s="17" t="str">
        <f>ปริมาณงาน!C180</f>
        <v>ศูนย์การศึกษาพิเศษ ประจำจังหวัดจันทบุรี</v>
      </c>
      <c r="D183" s="15" t="str">
        <f>ปริมาณงาน!H180</f>
        <v>ศ.ศูนย์การศึกษาพิเศษ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153"/>
      <c r="AW183" s="153"/>
      <c r="AX183" s="247"/>
      <c r="AY183" s="247"/>
      <c r="AZ183" s="248"/>
      <c r="BA183" s="14">
        <f t="shared" si="4"/>
        <v>0</v>
      </c>
      <c r="BC183" s="87">
        <f>BA183-ปริมาณงาน!BH180</f>
        <v>0</v>
      </c>
      <c r="BD183" s="88" t="str">
        <f t="shared" si="5"/>
        <v>ถูกต้อง</v>
      </c>
    </row>
    <row r="184" spans="1:56">
      <c r="A184" s="15">
        <v>172</v>
      </c>
      <c r="B184" s="15" t="str">
        <f>ปริมาณงาน!B181</f>
        <v>240517CR</v>
      </c>
      <c r="C184" s="17" t="str">
        <f>ปริมาณงาน!C181</f>
        <v>ศูนย์การศึกษาพิเศษ ประจำจังหวัดฉะเชิงเทรา</v>
      </c>
      <c r="D184" s="15" t="str">
        <f>ปริมาณงาน!H181</f>
        <v>ศ.ศูนย์การศึกษาพิเศษ</v>
      </c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153"/>
      <c r="AW184" s="153"/>
      <c r="AX184" s="247"/>
      <c r="AY184" s="247"/>
      <c r="AZ184" s="248"/>
      <c r="BA184" s="14">
        <f t="shared" si="4"/>
        <v>0</v>
      </c>
      <c r="BC184" s="87">
        <f>BA184-ปริมาณงาน!BH181</f>
        <v>0</v>
      </c>
      <c r="BD184" s="88" t="str">
        <f t="shared" si="5"/>
        <v>ถูกต้อง</v>
      </c>
    </row>
    <row r="185" spans="1:56">
      <c r="A185" s="15">
        <v>173</v>
      </c>
      <c r="B185" s="15" t="str">
        <f>ปริมาณงาน!B182</f>
        <v>230110CR</v>
      </c>
      <c r="C185" s="17" t="str">
        <f>ปริมาณงาน!C182</f>
        <v>ศูนย์การศึกษาพิเศษ ประจำจังหวัดตราด</v>
      </c>
      <c r="D185" s="15" t="str">
        <f>ปริมาณงาน!H182</f>
        <v>ศ.ศูนย์การศึกษาพิเศษ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153"/>
      <c r="AW185" s="153"/>
      <c r="AX185" s="247"/>
      <c r="AY185" s="247"/>
      <c r="AZ185" s="248"/>
      <c r="BA185" s="14">
        <f>SUM(E185:AZ185)</f>
        <v>0</v>
      </c>
      <c r="BC185" s="87">
        <f>BA185-ปริมาณงาน!BH182</f>
        <v>0</v>
      </c>
      <c r="BD185" s="88" t="str">
        <f t="shared" si="5"/>
        <v>ถูกต้อง</v>
      </c>
    </row>
    <row r="186" spans="1:56">
      <c r="A186" s="15">
        <v>174</v>
      </c>
      <c r="B186" s="15" t="str">
        <f>ปริมาณงาน!B183</f>
        <v>260101CR</v>
      </c>
      <c r="C186" s="17" t="str">
        <f>ปริมาณงาน!C183</f>
        <v>ศูนย์การศึกษาพิเศษมหาจักรีสิรินธร ประจำจังหวัดนครนายก</v>
      </c>
      <c r="D186" s="15" t="str">
        <f>ปริมาณงาน!H183</f>
        <v>ศ.ศูนย์การศึกษาพิเศษ</v>
      </c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153"/>
      <c r="AW186" s="153"/>
      <c r="AX186" s="247"/>
      <c r="AY186" s="247"/>
      <c r="AZ186" s="248"/>
      <c r="BA186" s="14">
        <f t="shared" si="4"/>
        <v>0</v>
      </c>
      <c r="BC186" s="87">
        <f>BA186-ปริมาณงาน!BH183</f>
        <v>0</v>
      </c>
      <c r="BD186" s="88" t="str">
        <f t="shared" si="5"/>
        <v>ถูกต้อง</v>
      </c>
    </row>
    <row r="187" spans="1:56">
      <c r="A187" s="15">
        <v>175</v>
      </c>
      <c r="B187" s="15" t="str">
        <f>ปริมาณงาน!B184</f>
        <v>250108CR</v>
      </c>
      <c r="C187" s="17" t="str">
        <f>ปริมาณงาน!C184</f>
        <v>ศูนย์การศึกษาพิเศษ ประจำจังหวัดปราจีนบุรี</v>
      </c>
      <c r="D187" s="15" t="str">
        <f>ปริมาณงาน!H184</f>
        <v>ศ.ศูนย์การศึกษาพิเศษ</v>
      </c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153"/>
      <c r="AW187" s="153"/>
      <c r="AX187" s="247"/>
      <c r="AY187" s="247"/>
      <c r="AZ187" s="248"/>
      <c r="BA187" s="14">
        <f t="shared" si="4"/>
        <v>0</v>
      </c>
      <c r="BC187" s="87">
        <f>BA187-ปริมาณงาน!BH184</f>
        <v>0</v>
      </c>
      <c r="BD187" s="88" t="str">
        <f t="shared" si="5"/>
        <v>ถูกต้อง</v>
      </c>
    </row>
    <row r="188" spans="1:56">
      <c r="A188" s="15">
        <v>176</v>
      </c>
      <c r="B188" s="15" t="str">
        <f>ปริมาณงาน!B185</f>
        <v>210101CR</v>
      </c>
      <c r="C188" s="17" t="str">
        <f>ปริมาณงาน!C185</f>
        <v>ศูนย์การศึกษาพิเศษ ประจำจังหวัดระยอง</v>
      </c>
      <c r="D188" s="15" t="str">
        <f>ปริมาณงาน!H185</f>
        <v>ศ.ศูนย์การศึกษาพิเศษ</v>
      </c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153"/>
      <c r="AW188" s="153"/>
      <c r="AX188" s="247"/>
      <c r="AY188" s="247"/>
      <c r="AZ188" s="248"/>
      <c r="BA188" s="14">
        <f t="shared" si="4"/>
        <v>0</v>
      </c>
      <c r="BC188" s="87">
        <f>BA188-ปริมาณงาน!BH185</f>
        <v>0</v>
      </c>
      <c r="BD188" s="88" t="str">
        <f t="shared" si="5"/>
        <v>ถูกต้อง</v>
      </c>
    </row>
    <row r="189" spans="1:56">
      <c r="A189" s="15">
        <v>177</v>
      </c>
      <c r="B189" s="15" t="str">
        <f>ปริมาณงาน!B186</f>
        <v>270106CR</v>
      </c>
      <c r="C189" s="17" t="str">
        <f>ปริมาณงาน!C186</f>
        <v>ศูนย์การศึกษาพิเศษ ประจำจังหวัดสระแก้ว</v>
      </c>
      <c r="D189" s="15" t="str">
        <f>ปริมาณงาน!H186</f>
        <v>ศ.ศูนย์การศึกษาพิเศษ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153"/>
      <c r="AW189" s="153"/>
      <c r="AX189" s="247"/>
      <c r="AY189" s="247"/>
      <c r="AZ189" s="248"/>
      <c r="BA189" s="14">
        <f t="shared" si="4"/>
        <v>0</v>
      </c>
      <c r="BC189" s="87">
        <f>BA189-ปริมาณงาน!BH186</f>
        <v>0</v>
      </c>
      <c r="BD189" s="88" t="str">
        <f t="shared" si="5"/>
        <v>ถูกต้อง</v>
      </c>
    </row>
    <row r="190" spans="1:56" s="21" customFormat="1" ht="31.9" customHeight="1">
      <c r="A190" s="352" t="s">
        <v>104</v>
      </c>
      <c r="B190" s="353"/>
      <c r="C190" s="354"/>
      <c r="D190" s="128"/>
      <c r="E190" s="27">
        <f>SUM(E13:E189)</f>
        <v>0</v>
      </c>
      <c r="F190" s="27">
        <f t="shared" ref="F190:AU190" si="6">SUM(F13:F189)</f>
        <v>0</v>
      </c>
      <c r="G190" s="27">
        <f t="shared" si="6"/>
        <v>0</v>
      </c>
      <c r="H190" s="27">
        <f t="shared" si="6"/>
        <v>0</v>
      </c>
      <c r="I190" s="27">
        <f t="shared" si="6"/>
        <v>0</v>
      </c>
      <c r="J190" s="27">
        <f t="shared" si="6"/>
        <v>0</v>
      </c>
      <c r="K190" s="27">
        <f t="shared" si="6"/>
        <v>0</v>
      </c>
      <c r="L190" s="27">
        <f t="shared" si="6"/>
        <v>0</v>
      </c>
      <c r="M190" s="27">
        <f t="shared" si="6"/>
        <v>0</v>
      </c>
      <c r="N190" s="27">
        <f t="shared" si="6"/>
        <v>0</v>
      </c>
      <c r="O190" s="27">
        <f t="shared" si="6"/>
        <v>0</v>
      </c>
      <c r="P190" s="27">
        <f t="shared" si="6"/>
        <v>0</v>
      </c>
      <c r="Q190" s="27">
        <f t="shared" si="6"/>
        <v>0</v>
      </c>
      <c r="R190" s="27">
        <f t="shared" si="6"/>
        <v>0</v>
      </c>
      <c r="S190" s="27">
        <f t="shared" si="6"/>
        <v>0</v>
      </c>
      <c r="T190" s="27">
        <f t="shared" si="6"/>
        <v>0</v>
      </c>
      <c r="U190" s="27">
        <f t="shared" si="6"/>
        <v>0</v>
      </c>
      <c r="V190" s="27">
        <f t="shared" si="6"/>
        <v>0</v>
      </c>
      <c r="W190" s="27">
        <f t="shared" si="6"/>
        <v>0</v>
      </c>
      <c r="X190" s="27">
        <f t="shared" si="6"/>
        <v>0</v>
      </c>
      <c r="Y190" s="27">
        <f t="shared" si="6"/>
        <v>0</v>
      </c>
      <c r="Z190" s="27">
        <f t="shared" si="6"/>
        <v>0</v>
      </c>
      <c r="AA190" s="27">
        <f t="shared" si="6"/>
        <v>0</v>
      </c>
      <c r="AB190" s="27">
        <f t="shared" si="6"/>
        <v>0</v>
      </c>
      <c r="AC190" s="27">
        <f t="shared" si="6"/>
        <v>0</v>
      </c>
      <c r="AD190" s="27">
        <f t="shared" si="6"/>
        <v>0</v>
      </c>
      <c r="AE190" s="27">
        <f t="shared" si="6"/>
        <v>0</v>
      </c>
      <c r="AF190" s="27">
        <f t="shared" si="6"/>
        <v>0</v>
      </c>
      <c r="AG190" s="27">
        <f t="shared" si="6"/>
        <v>0</v>
      </c>
      <c r="AH190" s="27">
        <f t="shared" si="6"/>
        <v>0</v>
      </c>
      <c r="AI190" s="27">
        <f t="shared" si="6"/>
        <v>0</v>
      </c>
      <c r="AJ190" s="27">
        <f t="shared" si="6"/>
        <v>0</v>
      </c>
      <c r="AK190" s="27">
        <f t="shared" si="6"/>
        <v>0</v>
      </c>
      <c r="AL190" s="27">
        <f t="shared" si="6"/>
        <v>0</v>
      </c>
      <c r="AM190" s="27">
        <f t="shared" si="6"/>
        <v>0</v>
      </c>
      <c r="AN190" s="27">
        <f t="shared" si="6"/>
        <v>0</v>
      </c>
      <c r="AO190" s="27">
        <f t="shared" si="6"/>
        <v>0</v>
      </c>
      <c r="AP190" s="27">
        <f t="shared" si="6"/>
        <v>0</v>
      </c>
      <c r="AQ190" s="27">
        <f t="shared" si="6"/>
        <v>0</v>
      </c>
      <c r="AR190" s="27">
        <f t="shared" si="6"/>
        <v>0</v>
      </c>
      <c r="AS190" s="27">
        <f t="shared" si="6"/>
        <v>0</v>
      </c>
      <c r="AT190" s="27">
        <f t="shared" si="6"/>
        <v>0</v>
      </c>
      <c r="AU190" s="27">
        <f t="shared" si="6"/>
        <v>0</v>
      </c>
      <c r="AV190" s="153"/>
      <c r="AW190" s="153"/>
      <c r="AX190" s="153"/>
      <c r="AY190" s="153"/>
      <c r="AZ190" s="153"/>
      <c r="BA190" s="14">
        <f>SUM(E190:AZ190)</f>
        <v>0</v>
      </c>
      <c r="BB190" s="21" t="s">
        <v>29</v>
      </c>
      <c r="BC190" s="87">
        <f>BA190-ปริมาณงาน!BH187</f>
        <v>0</v>
      </c>
      <c r="BD190" s="89" t="str">
        <f t="shared" ref="BD190" si="7">IF(BC190=0,"ถูกต้อง","ไม่ถูก")</f>
        <v>ถูกต้อง</v>
      </c>
    </row>
    <row r="192" spans="1:56" ht="26.25">
      <c r="C192" s="107"/>
      <c r="D192" s="249"/>
      <c r="E192" s="107"/>
      <c r="F192" s="107"/>
      <c r="G192" s="107"/>
      <c r="H192" s="5"/>
      <c r="I192" s="5"/>
    </row>
    <row r="193" spans="3:11" ht="26.25">
      <c r="C193" s="84"/>
      <c r="D193" s="250"/>
      <c r="E193" s="84"/>
      <c r="F193" s="84"/>
      <c r="G193" s="84"/>
      <c r="H193" s="5"/>
      <c r="I193" s="5"/>
    </row>
    <row r="194" spans="3:11" ht="26.25">
      <c r="C194" s="85"/>
      <c r="D194" s="251"/>
      <c r="E194" s="85"/>
      <c r="F194" s="85"/>
      <c r="G194" s="85"/>
      <c r="K194" s="28"/>
    </row>
    <row r="195" spans="3:11" ht="26.25">
      <c r="C195" s="83"/>
      <c r="D195" s="252"/>
      <c r="E195" s="83"/>
      <c r="F195" s="83"/>
      <c r="G195" s="83"/>
      <c r="K195" s="28"/>
    </row>
    <row r="196" spans="3:11">
      <c r="K196" s="28"/>
    </row>
    <row r="197" spans="3:11">
      <c r="K197" s="28"/>
    </row>
    <row r="198" spans="3:11">
      <c r="K198" s="28"/>
    </row>
    <row r="199" spans="3:11">
      <c r="K199" s="28"/>
    </row>
  </sheetData>
  <mergeCells count="61">
    <mergeCell ref="AY8:AY12"/>
    <mergeCell ref="B7:B12"/>
    <mergeCell ref="AW8:AW12"/>
    <mergeCell ref="A190:C190"/>
    <mergeCell ref="O8:O12"/>
    <mergeCell ref="P8:P12"/>
    <mergeCell ref="Q8:Q12"/>
    <mergeCell ref="R8:R12"/>
    <mergeCell ref="S8:S12"/>
    <mergeCell ref="T8:T12"/>
    <mergeCell ref="U8:U12"/>
    <mergeCell ref="V8:V12"/>
    <mergeCell ref="W8:W12"/>
    <mergeCell ref="X8:X12"/>
    <mergeCell ref="Y8:Y12"/>
    <mergeCell ref="K8:K12"/>
    <mergeCell ref="L8:L12"/>
    <mergeCell ref="M8:M12"/>
    <mergeCell ref="N8:N12"/>
    <mergeCell ref="AX8:AX12"/>
    <mergeCell ref="Z8:Z12"/>
    <mergeCell ref="AA8:AA12"/>
    <mergeCell ref="AB8:AB12"/>
    <mergeCell ref="AC8:AC12"/>
    <mergeCell ref="AG8:AG12"/>
    <mergeCell ref="AH8:AH12"/>
    <mergeCell ref="AK8:AK12"/>
    <mergeCell ref="AL8:AL12"/>
    <mergeCell ref="AJ8:AJ12"/>
    <mergeCell ref="A3:BD3"/>
    <mergeCell ref="A4:BD4"/>
    <mergeCell ref="A5:BD5"/>
    <mergeCell ref="A7:A12"/>
    <mergeCell ref="C7:C12"/>
    <mergeCell ref="E8:F8"/>
    <mergeCell ref="E9:E12"/>
    <mergeCell ref="F9:F12"/>
    <mergeCell ref="G8:G12"/>
    <mergeCell ref="H8:H12"/>
    <mergeCell ref="I8:I12"/>
    <mergeCell ref="J8:J12"/>
    <mergeCell ref="AM8:AM12"/>
    <mergeCell ref="AD8:AD12"/>
    <mergeCell ref="AE8:AE12"/>
    <mergeCell ref="AF8:AF12"/>
    <mergeCell ref="D7:D12"/>
    <mergeCell ref="BC10:BD10"/>
    <mergeCell ref="BC11:BD11"/>
    <mergeCell ref="E7:BA7"/>
    <mergeCell ref="BA8:BA12"/>
    <mergeCell ref="AS8:AS12"/>
    <mergeCell ref="AT8:AT12"/>
    <mergeCell ref="AU8:AU12"/>
    <mergeCell ref="AV8:AV12"/>
    <mergeCell ref="AZ8:AZ12"/>
    <mergeCell ref="AN8:AN12"/>
    <mergeCell ref="AO8:AO12"/>
    <mergeCell ref="AP8:AP12"/>
    <mergeCell ref="AQ8:AQ12"/>
    <mergeCell ref="AR8:AR12"/>
    <mergeCell ref="AI8:AI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12" orientation="landscape" r:id="rId1"/>
  <headerFooter>
    <oddHeader>Page &amp;P&amp;R&amp;A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BE201"/>
  <sheetViews>
    <sheetView tabSelected="1" zoomScale="80" zoomScaleNormal="80" zoomScaleSheetLayoutView="85" workbookViewId="0">
      <selection activeCell="H15" sqref="H15"/>
    </sheetView>
  </sheetViews>
  <sheetFormatPr defaultColWidth="9.140625" defaultRowHeight="21"/>
  <cols>
    <col min="1" max="1" width="5.5703125" style="6" customWidth="1"/>
    <col min="2" max="2" width="23.140625" style="6" customWidth="1"/>
    <col min="3" max="3" width="44.140625" style="6" customWidth="1"/>
    <col min="4" max="4" width="30.140625" style="6" customWidth="1"/>
    <col min="5" max="6" width="4.85546875" style="6" bestFit="1" customWidth="1"/>
    <col min="7" max="7" width="5.28515625" style="6" bestFit="1" customWidth="1"/>
    <col min="8" max="9" width="4.5703125" style="6" bestFit="1" customWidth="1"/>
    <col min="10" max="52" width="4.140625" style="6" customWidth="1"/>
    <col min="53" max="53" width="5" style="6" bestFit="1" customWidth="1"/>
    <col min="54" max="55" width="4.140625" style="6" customWidth="1"/>
    <col min="56" max="56" width="6.28515625" style="6" customWidth="1"/>
    <col min="57" max="57" width="6.85546875" style="6" customWidth="1"/>
    <col min="58" max="16384" width="9.140625" style="6"/>
  </cols>
  <sheetData>
    <row r="1" spans="1:57">
      <c r="BD1" s="8"/>
    </row>
    <row r="2" spans="1:57" s="9" customFormat="1" ht="27.75" customHeight="1">
      <c r="A2" s="291" t="s">
        <v>925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</row>
    <row r="3" spans="1:57" s="9" customFormat="1" ht="27.75" customHeight="1">
      <c r="A3" s="291" t="str">
        <f>ปริมาณงาน!V4</f>
        <v>สำนักบริหารงานการศึกษาพิเศษ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</row>
    <row r="4" spans="1:57" s="9" customFormat="1" ht="27.75" customHeight="1">
      <c r="A4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</row>
    <row r="5" spans="1:57" s="9" customFormat="1" ht="9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</row>
    <row r="6" spans="1:57" ht="14.25" customHeight="1"/>
    <row r="7" spans="1:57" s="10" customFormat="1" ht="28.5" customHeight="1">
      <c r="A7" s="333" t="s">
        <v>3</v>
      </c>
      <c r="B7" s="341" t="s">
        <v>192</v>
      </c>
      <c r="C7" s="333" t="s">
        <v>4</v>
      </c>
      <c r="D7" s="347" t="s">
        <v>171</v>
      </c>
      <c r="E7" s="361" t="s">
        <v>62</v>
      </c>
      <c r="F7" s="361"/>
      <c r="G7" s="336" t="s">
        <v>926</v>
      </c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0"/>
    </row>
    <row r="8" spans="1:57" s="10" customFormat="1" ht="21.4" customHeight="1">
      <c r="A8" s="334"/>
      <c r="B8" s="342"/>
      <c r="C8" s="334"/>
      <c r="D8" s="348"/>
      <c r="E8" s="363" t="s">
        <v>105</v>
      </c>
      <c r="F8" s="363" t="s">
        <v>106</v>
      </c>
      <c r="G8" s="326" t="s">
        <v>2</v>
      </c>
      <c r="H8" s="326" t="s">
        <v>63</v>
      </c>
      <c r="I8" s="326" t="s">
        <v>64</v>
      </c>
      <c r="J8" s="326" t="s">
        <v>65</v>
      </c>
      <c r="K8" s="326" t="s">
        <v>66</v>
      </c>
      <c r="L8" s="326" t="s">
        <v>67</v>
      </c>
      <c r="M8" s="326" t="s">
        <v>68</v>
      </c>
      <c r="N8" s="326" t="s">
        <v>69</v>
      </c>
      <c r="O8" s="326" t="s">
        <v>70</v>
      </c>
      <c r="P8" s="326" t="s">
        <v>71</v>
      </c>
      <c r="Q8" s="326" t="s">
        <v>72</v>
      </c>
      <c r="R8" s="326" t="s">
        <v>73</v>
      </c>
      <c r="S8" s="326" t="s">
        <v>74</v>
      </c>
      <c r="T8" s="326" t="s">
        <v>75</v>
      </c>
      <c r="U8" s="326" t="s">
        <v>76</v>
      </c>
      <c r="V8" s="326" t="s">
        <v>77</v>
      </c>
      <c r="W8" s="326" t="s">
        <v>78</v>
      </c>
      <c r="X8" s="326" t="s">
        <v>79</v>
      </c>
      <c r="Y8" s="350" t="s">
        <v>80</v>
      </c>
      <c r="Z8" s="326" t="s">
        <v>81</v>
      </c>
      <c r="AA8" s="326" t="s">
        <v>82</v>
      </c>
      <c r="AB8" s="326" t="s">
        <v>83</v>
      </c>
      <c r="AC8" s="326" t="s">
        <v>84</v>
      </c>
      <c r="AD8" s="326" t="s">
        <v>85</v>
      </c>
      <c r="AE8" s="326" t="s">
        <v>86</v>
      </c>
      <c r="AF8" s="326" t="s">
        <v>87</v>
      </c>
      <c r="AG8" s="326" t="s">
        <v>88</v>
      </c>
      <c r="AH8" s="326" t="s">
        <v>89</v>
      </c>
      <c r="AI8" s="326" t="s">
        <v>90</v>
      </c>
      <c r="AJ8" s="326" t="s">
        <v>91</v>
      </c>
      <c r="AK8" s="326" t="s">
        <v>92</v>
      </c>
      <c r="AL8" s="326" t="s">
        <v>93</v>
      </c>
      <c r="AM8" s="326" t="s">
        <v>94</v>
      </c>
      <c r="AN8" s="326" t="s">
        <v>95</v>
      </c>
      <c r="AO8" s="326" t="s">
        <v>96</v>
      </c>
      <c r="AP8" s="326" t="s">
        <v>97</v>
      </c>
      <c r="AQ8" s="326" t="s">
        <v>98</v>
      </c>
      <c r="AR8" s="326" t="s">
        <v>99</v>
      </c>
      <c r="AS8" s="326" t="s">
        <v>100</v>
      </c>
      <c r="AT8" s="326" t="s">
        <v>101</v>
      </c>
      <c r="AU8" s="326" t="s">
        <v>102</v>
      </c>
      <c r="AV8" s="365" t="s">
        <v>103</v>
      </c>
      <c r="AW8" s="332" t="s">
        <v>170</v>
      </c>
      <c r="AX8" s="329" t="s">
        <v>195</v>
      </c>
      <c r="AY8" s="329" t="s">
        <v>196</v>
      </c>
      <c r="AZ8" s="329" t="s">
        <v>197</v>
      </c>
      <c r="BA8" s="327" t="s">
        <v>104</v>
      </c>
    </row>
    <row r="9" spans="1:57" s="10" customFormat="1" ht="21.4" customHeight="1">
      <c r="A9" s="334"/>
      <c r="B9" s="342"/>
      <c r="C9" s="334"/>
      <c r="D9" s="348"/>
      <c r="E9" s="364"/>
      <c r="F9" s="364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50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8"/>
      <c r="AN9" s="326"/>
      <c r="AO9" s="328"/>
      <c r="AP9" s="326"/>
      <c r="AQ9" s="326"/>
      <c r="AR9" s="326"/>
      <c r="AS9" s="326"/>
      <c r="AT9" s="326"/>
      <c r="AU9" s="326"/>
      <c r="AV9" s="366"/>
      <c r="AW9" s="332"/>
      <c r="AX9" s="330"/>
      <c r="AY9" s="330"/>
      <c r="AZ9" s="330"/>
      <c r="BA9" s="327"/>
    </row>
    <row r="10" spans="1:57" s="10" customFormat="1">
      <c r="A10" s="334"/>
      <c r="B10" s="342"/>
      <c r="C10" s="334"/>
      <c r="D10" s="348"/>
      <c r="E10" s="364"/>
      <c r="F10" s="364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50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8"/>
      <c r="AN10" s="326"/>
      <c r="AO10" s="328"/>
      <c r="AP10" s="326"/>
      <c r="AQ10" s="326"/>
      <c r="AR10" s="326"/>
      <c r="AS10" s="326"/>
      <c r="AT10" s="326"/>
      <c r="AU10" s="326"/>
      <c r="AV10" s="366"/>
      <c r="AW10" s="332"/>
      <c r="AX10" s="330"/>
      <c r="AY10" s="330"/>
      <c r="AZ10" s="330"/>
      <c r="BA10" s="327"/>
    </row>
    <row r="11" spans="1:57" s="10" customFormat="1">
      <c r="A11" s="334"/>
      <c r="B11" s="342"/>
      <c r="C11" s="334"/>
      <c r="D11" s="348"/>
      <c r="E11" s="364"/>
      <c r="F11" s="364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50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8"/>
      <c r="AN11" s="326"/>
      <c r="AO11" s="328"/>
      <c r="AP11" s="326"/>
      <c r="AQ11" s="326"/>
      <c r="AR11" s="326"/>
      <c r="AS11" s="326"/>
      <c r="AT11" s="326"/>
      <c r="AU11" s="326"/>
      <c r="AV11" s="366"/>
      <c r="AW11" s="332"/>
      <c r="AX11" s="330"/>
      <c r="AY11" s="330"/>
      <c r="AZ11" s="330"/>
      <c r="BA11" s="327"/>
    </row>
    <row r="12" spans="1:57" s="10" customFormat="1">
      <c r="A12" s="334"/>
      <c r="B12" s="343"/>
      <c r="C12" s="362"/>
      <c r="D12" s="349"/>
      <c r="E12" s="364"/>
      <c r="F12" s="364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50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8"/>
      <c r="AN12" s="326"/>
      <c r="AO12" s="328"/>
      <c r="AP12" s="326"/>
      <c r="AQ12" s="326"/>
      <c r="AR12" s="326"/>
      <c r="AS12" s="326"/>
      <c r="AT12" s="326"/>
      <c r="AU12" s="326"/>
      <c r="AV12" s="367"/>
      <c r="AW12" s="332"/>
      <c r="AX12" s="331"/>
      <c r="AY12" s="331"/>
      <c r="AZ12" s="331"/>
      <c r="BA12" s="327"/>
    </row>
    <row r="13" spans="1:57">
      <c r="A13" s="11">
        <v>1</v>
      </c>
      <c r="B13" s="15">
        <f>'ผู้เกษียณ ปี 2567 สอน'!B13</f>
        <v>10012029</v>
      </c>
      <c r="C13" s="253" t="str">
        <f>'ผู้เกษียณ ปี 2567 สอน'!C13</f>
        <v>โรงเรียนพิบูลประชาสรรค์</v>
      </c>
      <c r="D13" s="16" t="str">
        <f>'ผู้เกษียณ ปี 2567 สอน'!D13</f>
        <v>โรงเรียนการศึกษาสงเคราะห์</v>
      </c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76"/>
      <c r="AW13" s="76"/>
      <c r="AX13" s="76"/>
      <c r="AY13" s="76"/>
      <c r="AZ13" s="76"/>
      <c r="BA13" s="69">
        <f>SUM(E13:AZ13)</f>
        <v>0</v>
      </c>
      <c r="BC13" s="14">
        <f>SUM(E13:AZ13)</f>
        <v>0</v>
      </c>
      <c r="BD13" s="6">
        <f>IF(ปริมาณงาน!BJ10&gt;=0,BA13,BA13-ABS(ปริมาณงาน!BJ10))</f>
        <v>0</v>
      </c>
      <c r="BE13" s="6" t="str">
        <f>IF(BD13=0,"ถูกต้อง","ไม่ถูกต้อง")</f>
        <v>ถูกต้อง</v>
      </c>
    </row>
    <row r="14" spans="1:57">
      <c r="A14" s="15">
        <v>2</v>
      </c>
      <c r="B14" s="15">
        <f>'ผู้เกษียณ ปี 2567 สอน'!B14</f>
        <v>12012011</v>
      </c>
      <c r="C14" s="16" t="str">
        <f>'ผู้เกษียณ ปี 2567 สอน'!C14</f>
        <v>โรงเรียนศึกษาสงเคราะห์บางกรวย</v>
      </c>
      <c r="D14" s="16" t="str">
        <f>'ผู้เกษียณ ปี 2567 สอน'!D14</f>
        <v>โรงเรียนการศึกษาสงเคราะห์</v>
      </c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77"/>
      <c r="AW14" s="77"/>
      <c r="AX14" s="77"/>
      <c r="AY14" s="77"/>
      <c r="AZ14" s="77"/>
      <c r="BA14" s="69">
        <f t="shared" ref="BA14:BA77" si="0">SUM(E14:AZ14)</f>
        <v>0</v>
      </c>
      <c r="BC14" s="14">
        <f t="shared" ref="BC14:BC77" si="1">SUM(E14:AZ14)</f>
        <v>0</v>
      </c>
      <c r="BD14" s="6">
        <f>IF(ปริมาณงาน!BJ11&gt;=0,BA14,BA14-ABS(ปริมาณงาน!BJ11))</f>
        <v>0</v>
      </c>
      <c r="BE14" s="6" t="str">
        <f t="shared" ref="BE14:BE77" si="2">IF(BD14=0,"ถูกต้อง","ไม่ถูกต้อง")</f>
        <v>ถูกต้อง</v>
      </c>
    </row>
    <row r="15" spans="1:57">
      <c r="A15" s="15">
        <v>3</v>
      </c>
      <c r="B15" s="15">
        <f>'ผู้เกษียณ ปี 2567 สอน'!B15</f>
        <v>82012014</v>
      </c>
      <c r="C15" s="16" t="str">
        <f>'ผู้เกษียณ ปี 2567 สอน'!C15</f>
        <v>โรงเรียนเยาววิทย์ จังหวัดพังงา</v>
      </c>
      <c r="D15" s="16" t="str">
        <f>'ผู้เกษียณ ปี 2567 สอน'!D15</f>
        <v>โรงเรียนการศึกษาสงเคราะห์</v>
      </c>
      <c r="E15" s="16"/>
      <c r="F15" s="16"/>
      <c r="G15" s="17"/>
      <c r="H15" s="16"/>
      <c r="I15" s="16"/>
      <c r="J15" s="17"/>
      <c r="K15" s="16"/>
      <c r="L15" s="16"/>
      <c r="M15" s="17"/>
      <c r="N15" s="16"/>
      <c r="O15" s="16"/>
      <c r="P15" s="17"/>
      <c r="Q15" s="16"/>
      <c r="R15" s="16"/>
      <c r="S15" s="17"/>
      <c r="T15" s="16"/>
      <c r="U15" s="16"/>
      <c r="V15" s="17"/>
      <c r="W15" s="16"/>
      <c r="X15" s="16"/>
      <c r="Y15" s="17"/>
      <c r="Z15" s="16"/>
      <c r="AA15" s="16"/>
      <c r="AB15" s="17"/>
      <c r="AC15" s="16"/>
      <c r="AD15" s="16"/>
      <c r="AE15" s="17"/>
      <c r="AF15" s="16"/>
      <c r="AG15" s="16"/>
      <c r="AH15" s="17"/>
      <c r="AI15" s="16"/>
      <c r="AJ15" s="16"/>
      <c r="AK15" s="17"/>
      <c r="AL15" s="16"/>
      <c r="AM15" s="16"/>
      <c r="AN15" s="17"/>
      <c r="AO15" s="16"/>
      <c r="AP15" s="16"/>
      <c r="AQ15" s="17"/>
      <c r="AR15" s="16"/>
      <c r="AS15" s="16"/>
      <c r="AT15" s="17"/>
      <c r="AU15" s="16"/>
      <c r="AV15" s="77"/>
      <c r="AW15" s="77"/>
      <c r="AX15" s="77"/>
      <c r="AY15" s="77"/>
      <c r="AZ15" s="77"/>
      <c r="BA15" s="69">
        <f t="shared" si="0"/>
        <v>0</v>
      </c>
      <c r="BC15" s="14">
        <f t="shared" si="1"/>
        <v>0</v>
      </c>
      <c r="BD15" s="6">
        <f>IF(ปริมาณงาน!BJ12&gt;=0,BA15,BA15-ABS(ปริมาณงาน!BJ12))</f>
        <v>0</v>
      </c>
      <c r="BE15" s="6" t="str">
        <f t="shared" si="2"/>
        <v>ถูกต้อง</v>
      </c>
    </row>
    <row r="16" spans="1:57">
      <c r="A16" s="15">
        <v>4</v>
      </c>
      <c r="B16" s="15">
        <f>'ผู้เกษียณ ปี 2567 สอน'!B16</f>
        <v>73022018</v>
      </c>
      <c r="C16" s="16" t="str">
        <f>'ผู้เกษียณ ปี 2567 สอน'!C16</f>
        <v>โรงเรียนฟ้าใสวิทยา</v>
      </c>
      <c r="D16" s="16" t="str">
        <f>'ผู้เกษียณ ปี 2567 สอน'!D16</f>
        <v>โรงเรียนการศึกษาสงเคราะห์</v>
      </c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77"/>
      <c r="AW16" s="77"/>
      <c r="AX16" s="77"/>
      <c r="AY16" s="77"/>
      <c r="AZ16" s="77"/>
      <c r="BA16" s="69">
        <f t="shared" si="0"/>
        <v>0</v>
      </c>
      <c r="BC16" s="14">
        <f t="shared" si="1"/>
        <v>0</v>
      </c>
      <c r="BD16" s="6">
        <f>IF(ปริมาณงาน!BJ13&gt;=0,BA16,BA16-ABS(ปริมาณงาน!BJ13))</f>
        <v>0</v>
      </c>
      <c r="BE16" s="6" t="str">
        <f t="shared" si="2"/>
        <v>ถูกต้อง</v>
      </c>
    </row>
    <row r="17" spans="1:57">
      <c r="A17" s="15">
        <v>5</v>
      </c>
      <c r="B17" s="15">
        <f>'ผู้เกษียณ ปี 2567 สอน'!B17</f>
        <v>96022003</v>
      </c>
      <c r="C17" s="16" t="str">
        <f>'ผู้เกษียณ ปี 2567 สอน'!C17</f>
        <v>โรงเรียนศึกษาสงเคราะห์นราธิวาส</v>
      </c>
      <c r="D17" s="16" t="str">
        <f>'ผู้เกษียณ ปี 2567 สอน'!D17</f>
        <v>โรงเรียนการศึกษาสงเคราะห์</v>
      </c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77"/>
      <c r="AW17" s="77"/>
      <c r="AX17" s="77"/>
      <c r="AY17" s="77"/>
      <c r="AZ17" s="77"/>
      <c r="BA17" s="69">
        <f t="shared" si="0"/>
        <v>0</v>
      </c>
      <c r="BC17" s="14">
        <f t="shared" si="1"/>
        <v>0</v>
      </c>
      <c r="BD17" s="6">
        <f>IF(ปริมาณงาน!BJ14&gt;=0,BA17,BA17-ABS(ปริมาณงาน!BJ14))</f>
        <v>0</v>
      </c>
      <c r="BE17" s="6" t="str">
        <f t="shared" si="2"/>
        <v>ถูกต้อง</v>
      </c>
    </row>
    <row r="18" spans="1:57">
      <c r="A18" s="15">
        <v>6</v>
      </c>
      <c r="B18" s="15">
        <f>'ผู้เกษียณ ปี 2567 สอน'!B18</f>
        <v>96033001</v>
      </c>
      <c r="C18" s="16" t="str">
        <f>'ผู้เกษียณ ปี 2567 สอน'!C18</f>
        <v>โรงเรียนราชประชานุเคราะห์ 39 จังหวัดนราธิวาส</v>
      </c>
      <c r="D18" s="16" t="str">
        <f>'ผู้เกษียณ ปี 2567 สอน'!D18</f>
        <v>โรงเรียนการศึกษาสงเคราะห์</v>
      </c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77"/>
      <c r="AW18" s="77"/>
      <c r="AX18" s="77"/>
      <c r="AY18" s="77"/>
      <c r="AZ18" s="77"/>
      <c r="BA18" s="69">
        <f t="shared" si="0"/>
        <v>0</v>
      </c>
      <c r="BC18" s="14">
        <f t="shared" si="1"/>
        <v>0</v>
      </c>
      <c r="BD18" s="6">
        <f>IF(ปริมาณงาน!BJ15&gt;=0,BA18,BA18-ABS(ปริมาณงาน!BJ15))</f>
        <v>0</v>
      </c>
      <c r="BE18" s="6" t="str">
        <f t="shared" si="2"/>
        <v>ถูกต้อง</v>
      </c>
    </row>
    <row r="19" spans="1:57">
      <c r="A19" s="15">
        <v>7</v>
      </c>
      <c r="B19" s="15">
        <f>'ผู้เกษียณ ปี 2567 สอน'!B19</f>
        <v>94013001</v>
      </c>
      <c r="C19" s="16" t="str">
        <f>'ผู้เกษียณ ปี 2567 สอน'!C19</f>
        <v>โรงเรียนราชประชานุเคราะห์ 40 จังหวัดปัตตานี</v>
      </c>
      <c r="D19" s="16" t="str">
        <f>'ผู้เกษียณ ปี 2567 สอน'!D19</f>
        <v>โรงเรียนการศึกษาสงเคราะห์</v>
      </c>
      <c r="E19" s="16"/>
      <c r="F19" s="1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77"/>
      <c r="AW19" s="77"/>
      <c r="AX19" s="77"/>
      <c r="AY19" s="77"/>
      <c r="AZ19" s="77"/>
      <c r="BA19" s="69">
        <f t="shared" si="0"/>
        <v>0</v>
      </c>
      <c r="BC19" s="14">
        <f t="shared" si="1"/>
        <v>0</v>
      </c>
      <c r="BD19" s="6">
        <f>IF(ปริมาณงาน!BJ16&gt;=0,BA19,BA19-ABS(ปริมาณงาน!BJ16))</f>
        <v>0</v>
      </c>
      <c r="BE19" s="6" t="str">
        <f t="shared" si="2"/>
        <v>ถูกต้อง</v>
      </c>
    </row>
    <row r="20" spans="1:57">
      <c r="A20" s="15">
        <v>8</v>
      </c>
      <c r="B20" s="15">
        <f>'ผู้เกษียณ ปี 2567 สอน'!B20</f>
        <v>95013001</v>
      </c>
      <c r="C20" s="16" t="str">
        <f>'ผู้เกษียณ ปี 2567 สอน'!C20</f>
        <v>โรงเรียนราชประชานุเคราะห์ 41 จังหวัดยะลา</v>
      </c>
      <c r="D20" s="16" t="str">
        <f>'ผู้เกษียณ ปี 2567 สอน'!D20</f>
        <v>โรงเรียนการศึกษาสงเคราะห์</v>
      </c>
      <c r="E20" s="16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77"/>
      <c r="AW20" s="77"/>
      <c r="AX20" s="77"/>
      <c r="AY20" s="77"/>
      <c r="AZ20" s="77"/>
      <c r="BA20" s="69">
        <f t="shared" si="0"/>
        <v>0</v>
      </c>
      <c r="BC20" s="14">
        <f t="shared" si="1"/>
        <v>0</v>
      </c>
      <c r="BD20" s="6">
        <f>IF(ปริมาณงาน!BJ17&gt;=0,BA20,BA20-ABS(ปริมาณงาน!BJ17))</f>
        <v>0</v>
      </c>
      <c r="BE20" s="6" t="str">
        <f t="shared" si="2"/>
        <v>ถูกต้อง</v>
      </c>
    </row>
    <row r="21" spans="1:57">
      <c r="A21" s="15">
        <v>9</v>
      </c>
      <c r="B21" s="15">
        <f>'ผู้เกษียณ ปี 2567 สอน'!B21</f>
        <v>91013001</v>
      </c>
      <c r="C21" s="16" t="str">
        <f>'ผู้เกษียณ ปี 2567 สอน'!C21</f>
        <v>โรงเรียนราชประชานุเคราะห์ 42 จังหวัดสตูล</v>
      </c>
      <c r="D21" s="16" t="str">
        <f>'ผู้เกษียณ ปี 2567 สอน'!D21</f>
        <v>โรงเรียนการศึกษาสงเคราะห์</v>
      </c>
      <c r="E21" s="16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77"/>
      <c r="AW21" s="77"/>
      <c r="AX21" s="77"/>
      <c r="AY21" s="77"/>
      <c r="AZ21" s="77"/>
      <c r="BA21" s="69">
        <f t="shared" si="0"/>
        <v>0</v>
      </c>
      <c r="BC21" s="14">
        <f t="shared" si="1"/>
        <v>0</v>
      </c>
      <c r="BD21" s="6">
        <f>IF(ปริมาณงาน!BJ18&gt;=0,BA21,BA21-ABS(ปริมาณงาน!BJ18))</f>
        <v>0</v>
      </c>
      <c r="BE21" s="6" t="str">
        <f t="shared" si="2"/>
        <v>ถูกต้อง</v>
      </c>
    </row>
    <row r="22" spans="1:57">
      <c r="A22" s="15">
        <v>10</v>
      </c>
      <c r="B22" s="15">
        <f>'ผู้เกษียณ ปี 2567 สอน'!B22</f>
        <v>90030197</v>
      </c>
      <c r="C22" s="16" t="str">
        <f>'ผู้เกษียณ ปี 2567 สอน'!C22</f>
        <v>โรงเรียนราชประชานุเคราะห์ 43 จังหวัดสงขลา</v>
      </c>
      <c r="D22" s="16" t="str">
        <f>'ผู้เกษียณ ปี 2567 สอน'!D22</f>
        <v>โรงเรียนการศึกษาสงเคราะห์</v>
      </c>
      <c r="E22" s="16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77"/>
      <c r="AW22" s="77"/>
      <c r="AX22" s="77"/>
      <c r="AY22" s="77"/>
      <c r="AZ22" s="77"/>
      <c r="BA22" s="69">
        <f t="shared" si="0"/>
        <v>0</v>
      </c>
      <c r="BC22" s="14">
        <f t="shared" si="1"/>
        <v>0</v>
      </c>
      <c r="BD22" s="6">
        <f>IF(ปริมาณงาน!BJ19&gt;=0,BA22,BA22-ABS(ปริมาณงาน!BJ19))</f>
        <v>0</v>
      </c>
      <c r="BE22" s="6" t="str">
        <f t="shared" si="2"/>
        <v>ถูกต้อง</v>
      </c>
    </row>
    <row r="23" spans="1:57">
      <c r="A23" s="15">
        <v>11</v>
      </c>
      <c r="B23" s="15">
        <f>'ผู้เกษียณ ปี 2567 สอน'!B23</f>
        <v>93012007</v>
      </c>
      <c r="C23" s="16" t="str">
        <f>'ผู้เกษียณ ปี 2567 สอน'!C23</f>
        <v>โรงเรียนศึกษาสงเคราะห์พัทลุง</v>
      </c>
      <c r="D23" s="16" t="str">
        <f>'ผู้เกษียณ ปี 2567 สอน'!D23</f>
        <v>โรงเรียนการศึกษาสงเคราะห์</v>
      </c>
      <c r="E23" s="16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77"/>
      <c r="AW23" s="77"/>
      <c r="AX23" s="77"/>
      <c r="AY23" s="77"/>
      <c r="AZ23" s="77"/>
      <c r="BA23" s="69">
        <f t="shared" si="0"/>
        <v>0</v>
      </c>
      <c r="BC23" s="14">
        <f t="shared" si="1"/>
        <v>0</v>
      </c>
      <c r="BD23" s="6">
        <f>IF(ปริมาณงาน!BJ20&gt;=0,BA23,BA23-ABS(ปริมาณงาน!BJ20))</f>
        <v>0</v>
      </c>
      <c r="BE23" s="6" t="str">
        <f t="shared" si="2"/>
        <v>ถูกต้อง</v>
      </c>
    </row>
    <row r="24" spans="1:57">
      <c r="A24" s="15">
        <v>12</v>
      </c>
      <c r="B24" s="15">
        <f>'ผู้เกษียณ ปี 2567 สอน'!B24</f>
        <v>84012009</v>
      </c>
      <c r="C24" s="16" t="str">
        <f>'ผู้เกษียณ ปี 2567 สอน'!C24</f>
        <v>โรงเรียนศึกษาสงเคราะห์สุราษฎร์ธานี</v>
      </c>
      <c r="D24" s="16" t="str">
        <f>'ผู้เกษียณ ปี 2567 สอน'!D24</f>
        <v>โรงเรียนการศึกษาสงเคราะห์</v>
      </c>
      <c r="E24" s="16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77"/>
      <c r="AW24" s="77"/>
      <c r="AX24" s="77"/>
      <c r="AY24" s="77"/>
      <c r="AZ24" s="77"/>
      <c r="BA24" s="69">
        <f t="shared" si="0"/>
        <v>0</v>
      </c>
      <c r="BC24" s="14">
        <f t="shared" si="1"/>
        <v>0</v>
      </c>
      <c r="BD24" s="6">
        <f>IF(ปริมาณงาน!BJ21&gt;=0,BA24,BA24-ABS(ปริมาณงาน!BJ21))</f>
        <v>0</v>
      </c>
      <c r="BE24" s="6" t="str">
        <f t="shared" si="2"/>
        <v>ถูกต้อง</v>
      </c>
    </row>
    <row r="25" spans="1:57">
      <c r="A25" s="15">
        <v>13</v>
      </c>
      <c r="B25" s="15">
        <f>'ผู้เกษียณ ปี 2567 สอน'!B25</f>
        <v>80022011</v>
      </c>
      <c r="C25" s="16" t="str">
        <f>'ผู้เกษียณ ปี 2567 สอน'!C25</f>
        <v>โรงเรียนราชประชานุเคราะห์ 19 จังหวัดนครศรีธรรมราช</v>
      </c>
      <c r="D25" s="16" t="str">
        <f>'ผู้เกษียณ ปี 2567 สอน'!D25</f>
        <v>โรงเรียนการศึกษาสงเคราะห์</v>
      </c>
      <c r="E25" s="16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77"/>
      <c r="AW25" s="77"/>
      <c r="AX25" s="77"/>
      <c r="AY25" s="77"/>
      <c r="AZ25" s="77"/>
      <c r="BA25" s="69">
        <f t="shared" si="0"/>
        <v>0</v>
      </c>
      <c r="BC25" s="14">
        <f t="shared" si="1"/>
        <v>0</v>
      </c>
      <c r="BD25" s="6">
        <f>IF(ปริมาณงาน!BJ22&gt;=0,BA25,BA25-ABS(ปริมาณงาน!BJ22))</f>
        <v>0</v>
      </c>
      <c r="BE25" s="6" t="str">
        <f t="shared" si="2"/>
        <v>ถูกต้อง</v>
      </c>
    </row>
    <row r="26" spans="1:57">
      <c r="A26" s="15">
        <v>14</v>
      </c>
      <c r="B26" s="15">
        <f>'ผู้เกษียณ ปี 2567 สอน'!B26</f>
        <v>86012009</v>
      </c>
      <c r="C26" s="16" t="str">
        <f>'ผู้เกษียณ ปี 2567 สอน'!C26</f>
        <v>โรงเรียนราชประชานุเคราะห์ 20 จังหวัดชุมพร</v>
      </c>
      <c r="D26" s="16" t="str">
        <f>'ผู้เกษียณ ปี 2567 สอน'!D26</f>
        <v>โรงเรียนการศึกษาสงเคราะห์</v>
      </c>
      <c r="E26" s="16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77"/>
      <c r="AW26" s="77"/>
      <c r="AX26" s="77"/>
      <c r="AY26" s="77"/>
      <c r="AZ26" s="77"/>
      <c r="BA26" s="69">
        <f t="shared" si="0"/>
        <v>0</v>
      </c>
      <c r="BC26" s="14">
        <f t="shared" si="1"/>
        <v>0</v>
      </c>
      <c r="BD26" s="6">
        <f>IF(ปริมาณงาน!BJ23&gt;=0,BA26,BA26-ABS(ปริมาณงาน!BJ23))</f>
        <v>0</v>
      </c>
      <c r="BE26" s="6" t="str">
        <f t="shared" si="2"/>
        <v>ถูกต้อง</v>
      </c>
    </row>
    <row r="27" spans="1:57">
      <c r="A27" s="15">
        <v>15</v>
      </c>
      <c r="B27" s="15">
        <f>'ผู้เกษียณ ปี 2567 สอน'!B27</f>
        <v>82010102</v>
      </c>
      <c r="C27" s="16" t="str">
        <f>'ผู้เกษียณ ปี 2567 สอน'!C27</f>
        <v>โรงเรียนราชประชานุเคราะห์ 35 จังหวัดพังงา</v>
      </c>
      <c r="D27" s="16" t="str">
        <f>'ผู้เกษียณ ปี 2567 สอน'!D27</f>
        <v>โรงเรียนการศึกษาสงเคราะห์</v>
      </c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77"/>
      <c r="AW27" s="77"/>
      <c r="AX27" s="77"/>
      <c r="AY27" s="77"/>
      <c r="AZ27" s="77"/>
      <c r="BA27" s="69">
        <f t="shared" si="0"/>
        <v>0</v>
      </c>
      <c r="BC27" s="14">
        <f t="shared" si="1"/>
        <v>0</v>
      </c>
      <c r="BD27" s="6">
        <f>IF(ปริมาณงาน!BJ24&gt;=0,BA27,BA27-ABS(ปริมาณงาน!BJ24))</f>
        <v>0</v>
      </c>
      <c r="BE27" s="6" t="str">
        <f t="shared" si="2"/>
        <v>ถูกต้อง</v>
      </c>
    </row>
    <row r="28" spans="1:57">
      <c r="A28" s="15">
        <v>16</v>
      </c>
      <c r="B28" s="15">
        <f>'ผู้เกษียณ ปี 2567 สอน'!B28</f>
        <v>83010022</v>
      </c>
      <c r="C28" s="16" t="str">
        <f>'ผู้เกษียณ ปี 2567 สอน'!C28</f>
        <v>โรงเรียนราชประชานุเคราะห์ 36 จังหวัดภูเก็ต</v>
      </c>
      <c r="D28" s="16" t="str">
        <f>'ผู้เกษียณ ปี 2567 สอน'!D28</f>
        <v>โรงเรียนการศึกษาสงเคราะห์</v>
      </c>
      <c r="E28" s="16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77"/>
      <c r="AW28" s="77"/>
      <c r="AX28" s="77"/>
      <c r="AY28" s="77"/>
      <c r="AZ28" s="77"/>
      <c r="BA28" s="69">
        <f t="shared" si="0"/>
        <v>0</v>
      </c>
      <c r="BC28" s="14">
        <f t="shared" si="1"/>
        <v>0</v>
      </c>
      <c r="BD28" s="6">
        <f>IF(ปริมาณงาน!BJ25&gt;=0,BA28,BA28-ABS(ปริมาณงาน!BJ25))</f>
        <v>0</v>
      </c>
      <c r="BE28" s="6" t="str">
        <f t="shared" si="2"/>
        <v>ถูกต้อง</v>
      </c>
    </row>
    <row r="29" spans="1:57">
      <c r="A29" s="15">
        <v>17</v>
      </c>
      <c r="B29" s="15">
        <f>'ผู้เกษียณ ปี 2567 สอน'!B29</f>
        <v>81012014</v>
      </c>
      <c r="C29" s="16" t="str">
        <f>'ผู้เกษียณ ปี 2567 สอน'!C29</f>
        <v>โรงเรียนราชประชานุเคราะห์ 37 จังหวัดกระบี่</v>
      </c>
      <c r="D29" s="16" t="str">
        <f>'ผู้เกษียณ ปี 2567 สอน'!D29</f>
        <v>โรงเรียนการศึกษาสงเคราะห์</v>
      </c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77"/>
      <c r="AW29" s="77"/>
      <c r="AX29" s="77"/>
      <c r="AY29" s="77"/>
      <c r="AZ29" s="77"/>
      <c r="BA29" s="69">
        <f t="shared" si="0"/>
        <v>0</v>
      </c>
      <c r="BC29" s="14">
        <f t="shared" si="1"/>
        <v>0</v>
      </c>
      <c r="BD29" s="6">
        <f>IF(ปริมาณงาน!BJ26&gt;=0,BA29,BA29-ABS(ปริมาณงาน!BJ26))</f>
        <v>0</v>
      </c>
      <c r="BE29" s="6" t="str">
        <f t="shared" si="2"/>
        <v>ถูกต้อง</v>
      </c>
    </row>
    <row r="30" spans="1:57">
      <c r="A30" s="15">
        <v>18</v>
      </c>
      <c r="B30" s="15">
        <f>'ผู้เกษียณ ปี 2567 สอน'!B30</f>
        <v>85012003</v>
      </c>
      <c r="C30" s="16" t="str">
        <f>'ผู้เกษียณ ปี 2567 สอน'!C30</f>
        <v>โรงเรียนราชประชานุเคราะห์ 38 จังหวัดระนอง</v>
      </c>
      <c r="D30" s="16" t="str">
        <f>'ผู้เกษียณ ปี 2567 สอน'!D30</f>
        <v>โรงเรียนการศึกษาสงเคราะห์</v>
      </c>
      <c r="E30" s="1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77"/>
      <c r="AW30" s="77"/>
      <c r="AX30" s="77"/>
      <c r="AY30" s="77"/>
      <c r="AZ30" s="77"/>
      <c r="BA30" s="69">
        <f t="shared" si="0"/>
        <v>0</v>
      </c>
      <c r="BC30" s="14">
        <f t="shared" si="1"/>
        <v>0</v>
      </c>
      <c r="BD30" s="6">
        <f>IF(ปริมาณงาน!BJ27&gt;=0,BA30,BA30-ABS(ปริมาณงาน!BJ27))</f>
        <v>0</v>
      </c>
      <c r="BE30" s="6" t="str">
        <f t="shared" si="2"/>
        <v>ถูกต้อง</v>
      </c>
    </row>
    <row r="31" spans="1:57">
      <c r="A31" s="15">
        <v>19</v>
      </c>
      <c r="B31" s="15">
        <f>'ผู้เกษียณ ปี 2567 สอน'!B31</f>
        <v>71022010</v>
      </c>
      <c r="C31" s="16" t="str">
        <f>'ผู้เกษียณ ปี 2567 สอน'!C31</f>
        <v>โรงเรียนราชประชานุเคราะห์ 45 จังหวัดกาญจนบุรี</v>
      </c>
      <c r="D31" s="16" t="str">
        <f>'ผู้เกษียณ ปี 2567 สอน'!D31</f>
        <v>โรงเรียนการศึกษาสงเคราะห์</v>
      </c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77"/>
      <c r="AW31" s="77"/>
      <c r="AX31" s="77"/>
      <c r="AY31" s="77"/>
      <c r="AZ31" s="77"/>
      <c r="BA31" s="69">
        <f t="shared" si="0"/>
        <v>0</v>
      </c>
      <c r="BC31" s="14">
        <f t="shared" si="1"/>
        <v>0</v>
      </c>
      <c r="BD31" s="6">
        <f>IF(ปริมาณงาน!BJ28&gt;=0,BA31,BA31-ABS(ปริมาณงาน!BJ28))</f>
        <v>0</v>
      </c>
      <c r="BE31" s="6" t="str">
        <f t="shared" si="2"/>
        <v>ถูกต้อง</v>
      </c>
    </row>
    <row r="32" spans="1:57">
      <c r="A32" s="15">
        <v>20</v>
      </c>
      <c r="B32" s="15">
        <f>'ผู้เกษียณ ปี 2567 สอน'!B32</f>
        <v>71032007</v>
      </c>
      <c r="C32" s="16" t="str">
        <f>'ผู้เกษียณ ปี 2567 สอน'!C32</f>
        <v>โรงเรียนสมเด็จพระปิยมหาราชรมณียเขต</v>
      </c>
      <c r="D32" s="16" t="str">
        <f>'ผู้เกษียณ ปี 2567 สอน'!D32</f>
        <v>โรงเรียนการศึกษาสงเคราะห์</v>
      </c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77"/>
      <c r="AW32" s="77"/>
      <c r="AX32" s="77"/>
      <c r="AY32" s="77"/>
      <c r="AZ32" s="77"/>
      <c r="BA32" s="69">
        <f t="shared" si="0"/>
        <v>0</v>
      </c>
      <c r="BC32" s="14">
        <f t="shared" si="1"/>
        <v>0</v>
      </c>
      <c r="BD32" s="6">
        <f>IF(ปริมาณงาน!BJ29&gt;=0,BA32,BA32-ABS(ปริมาณงาน!BJ29))</f>
        <v>0</v>
      </c>
      <c r="BE32" s="6" t="str">
        <f t="shared" si="2"/>
        <v>ถูกต้อง</v>
      </c>
    </row>
    <row r="33" spans="1:57">
      <c r="A33" s="15">
        <v>21</v>
      </c>
      <c r="B33" s="15">
        <f>'ผู้เกษียณ ปี 2567 สอน'!B33</f>
        <v>76022005</v>
      </c>
      <c r="C33" s="16" t="str">
        <f>'ผู้เกษียณ ปี 2567 สอน'!C33</f>
        <v>โรงเรียนราชประชานุเคราะห์ 47 จังหวัดเพชรบุรี</v>
      </c>
      <c r="D33" s="16" t="str">
        <f>'ผู้เกษียณ ปี 2567 สอน'!D33</f>
        <v>โรงเรียนการศึกษาสงเคราะห์</v>
      </c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77"/>
      <c r="AW33" s="77"/>
      <c r="AX33" s="77"/>
      <c r="AY33" s="77"/>
      <c r="AZ33" s="77"/>
      <c r="BA33" s="69">
        <f t="shared" si="0"/>
        <v>0</v>
      </c>
      <c r="BC33" s="14">
        <f t="shared" si="1"/>
        <v>0</v>
      </c>
      <c r="BD33" s="6">
        <f>IF(ปริมาณงาน!BJ30&gt;=0,BA33,BA33-ABS(ปริมาณงาน!BJ30))</f>
        <v>0</v>
      </c>
      <c r="BE33" s="6" t="str">
        <f t="shared" si="2"/>
        <v>ถูกต้อง</v>
      </c>
    </row>
    <row r="34" spans="1:57">
      <c r="A34" s="15">
        <v>22</v>
      </c>
      <c r="B34" s="15">
        <f>'ผู้เกษียณ ปี 2567 สอน'!B34</f>
        <v>16022013</v>
      </c>
      <c r="C34" s="16" t="str">
        <f>'ผู้เกษียณ ปี 2567 สอน'!C34</f>
        <v>โรงเรียนราชประชานุเคราะห์ 33 จังหวัดลพบุรี</v>
      </c>
      <c r="D34" s="16" t="str">
        <f>'ผู้เกษียณ ปี 2567 สอน'!D34</f>
        <v>โรงเรียนการศึกษาสงเคราะห์</v>
      </c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77"/>
      <c r="AW34" s="77"/>
      <c r="AX34" s="77"/>
      <c r="AY34" s="77"/>
      <c r="AZ34" s="77"/>
      <c r="BA34" s="69">
        <f t="shared" si="0"/>
        <v>0</v>
      </c>
      <c r="BC34" s="14">
        <f t="shared" si="1"/>
        <v>0</v>
      </c>
      <c r="BD34" s="6">
        <f>IF(ปริมาณงาน!BJ31&gt;=0,BA34,BA34-ABS(ปริมาณงาน!BJ31))</f>
        <v>0</v>
      </c>
      <c r="BE34" s="6" t="str">
        <f t="shared" si="2"/>
        <v>ถูกต้อง</v>
      </c>
    </row>
    <row r="35" spans="1:57">
      <c r="A35" s="15">
        <v>23</v>
      </c>
      <c r="B35" s="15">
        <f>'ผู้เกษียณ ปี 2567 สอน'!B35</f>
        <v>18012003</v>
      </c>
      <c r="C35" s="16" t="str">
        <f>'ผู้เกษียณ ปี 2567 สอน'!C35</f>
        <v>โรงเรียนราชประชานุเคราะห์ 46 จังหวัดชัยนาท</v>
      </c>
      <c r="D35" s="16" t="str">
        <f>'ผู้เกษียณ ปี 2567 สอน'!D35</f>
        <v>โรงเรียนการศึกษาสงเคราะห์</v>
      </c>
      <c r="E35" s="1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77"/>
      <c r="AW35" s="77"/>
      <c r="AX35" s="77"/>
      <c r="AY35" s="77"/>
      <c r="AZ35" s="77"/>
      <c r="BA35" s="69">
        <f t="shared" si="0"/>
        <v>0</v>
      </c>
      <c r="BC35" s="14">
        <f t="shared" si="1"/>
        <v>0</v>
      </c>
      <c r="BD35" s="6">
        <f>IF(ปริมาณงาน!BJ32&gt;=0,BA35,BA35-ABS(ปริมาณงาน!BJ32))</f>
        <v>0</v>
      </c>
      <c r="BE35" s="6" t="str">
        <f t="shared" si="2"/>
        <v>ถูกต้อง</v>
      </c>
    </row>
    <row r="36" spans="1:57">
      <c r="A36" s="15">
        <v>24</v>
      </c>
      <c r="B36" s="15">
        <f>'ผู้เกษียณ ปี 2567 สอน'!B36</f>
        <v>63012007</v>
      </c>
      <c r="C36" s="16" t="str">
        <f>'ผู้เกษียณ ปี 2567 สอน'!C36</f>
        <v>โรงเรียนราชประชานุเคราะห์ 55 จังหวัดตาก</v>
      </c>
      <c r="D36" s="16" t="str">
        <f>'ผู้เกษียณ ปี 2567 สอน'!D36</f>
        <v>โรงเรียนการศึกษาสงเคราะห์</v>
      </c>
      <c r="E36" s="16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77"/>
      <c r="AW36" s="77"/>
      <c r="AX36" s="77"/>
      <c r="AY36" s="77"/>
      <c r="AZ36" s="77"/>
      <c r="BA36" s="69">
        <f t="shared" si="0"/>
        <v>0</v>
      </c>
      <c r="BC36" s="14">
        <f t="shared" si="1"/>
        <v>0</v>
      </c>
      <c r="BD36" s="6">
        <f>IF(ปริมาณงาน!BJ33&gt;=0,BA36,BA36-ABS(ปริมาณงาน!BJ33))</f>
        <v>0</v>
      </c>
      <c r="BE36" s="6" t="str">
        <f t="shared" si="2"/>
        <v>ถูกต้อง</v>
      </c>
    </row>
    <row r="37" spans="1:57">
      <c r="A37" s="15">
        <v>25</v>
      </c>
      <c r="B37" s="15">
        <f>'ผู้เกษียณ ปี 2567 สอน'!B37</f>
        <v>67012008</v>
      </c>
      <c r="C37" s="16" t="str">
        <f>'ผู้เกษียณ ปี 2567 สอน'!C37</f>
        <v>โรงเรียนราชประชานุเคราะห์ 57 จังหวัดเพชรบูรณ์</v>
      </c>
      <c r="D37" s="16" t="str">
        <f>'ผู้เกษียณ ปี 2567 สอน'!D37</f>
        <v>โรงเรียนการศึกษาสงเคราะห์</v>
      </c>
      <c r="E37" s="1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77"/>
      <c r="AW37" s="77"/>
      <c r="AX37" s="77"/>
      <c r="AY37" s="77"/>
      <c r="AZ37" s="77"/>
      <c r="BA37" s="69">
        <f t="shared" si="0"/>
        <v>0</v>
      </c>
      <c r="BC37" s="14">
        <f t="shared" si="1"/>
        <v>0</v>
      </c>
      <c r="BD37" s="6">
        <f>IF(ปริมาณงาน!BJ34&gt;=0,BA37,BA37-ABS(ปริมาณงาน!BJ34))</f>
        <v>0</v>
      </c>
      <c r="BE37" s="6" t="str">
        <f t="shared" si="2"/>
        <v>ถูกต้อง</v>
      </c>
    </row>
    <row r="38" spans="1:57">
      <c r="A38" s="15">
        <v>26</v>
      </c>
      <c r="B38" s="15">
        <f>'ผู้เกษียณ ปี 2567 สอน'!B38</f>
        <v>65032009</v>
      </c>
      <c r="C38" s="16" t="str">
        <f>'ผู้เกษียณ ปี 2567 สอน'!C38</f>
        <v>โรงเรียนราชประชานุเคราะห์ 23 จังหวัดพิษณุโลก</v>
      </c>
      <c r="D38" s="16" t="str">
        <f>'ผู้เกษียณ ปี 2567 สอน'!D38</f>
        <v>โรงเรียนการศึกษาสงเคราะห์</v>
      </c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77"/>
      <c r="AW38" s="77"/>
      <c r="AX38" s="77"/>
      <c r="AY38" s="77"/>
      <c r="AZ38" s="77"/>
      <c r="BA38" s="69">
        <f t="shared" si="0"/>
        <v>0</v>
      </c>
      <c r="BC38" s="14">
        <f t="shared" si="1"/>
        <v>0</v>
      </c>
      <c r="BD38" s="6">
        <f>IF(ปริมาณงาน!BJ35&gt;=0,BA38,BA38-ABS(ปริมาณงาน!BJ35))</f>
        <v>0</v>
      </c>
      <c r="BE38" s="6" t="str">
        <f t="shared" si="2"/>
        <v>ถูกต้อง</v>
      </c>
    </row>
    <row r="39" spans="1:57">
      <c r="A39" s="15">
        <v>27</v>
      </c>
      <c r="B39" s="15">
        <f>'ผู้เกษียณ ปี 2567 สอน'!B39</f>
        <v>50032003</v>
      </c>
      <c r="C39" s="16" t="str">
        <f>'ผู้เกษียณ ปี 2567 สอน'!C39</f>
        <v>โรงเรียนศึกษาสงเคราะห์เชียงดาว</v>
      </c>
      <c r="D39" s="16" t="str">
        <f>'ผู้เกษียณ ปี 2567 สอน'!D39</f>
        <v>โรงเรียนการศึกษาสงเคราะห์</v>
      </c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77"/>
      <c r="AW39" s="77"/>
      <c r="AX39" s="77"/>
      <c r="AY39" s="77"/>
      <c r="AZ39" s="77"/>
      <c r="BA39" s="69">
        <f t="shared" si="0"/>
        <v>0</v>
      </c>
      <c r="BC39" s="14">
        <f t="shared" si="1"/>
        <v>0</v>
      </c>
      <c r="BD39" s="6">
        <f>IF(ปริมาณงาน!BJ36&gt;=0,BA39,BA39-ABS(ปริมาณงาน!BJ36))</f>
        <v>0</v>
      </c>
      <c r="BE39" s="6" t="str">
        <f t="shared" si="2"/>
        <v>ถูกต้อง</v>
      </c>
    </row>
    <row r="40" spans="1:57">
      <c r="A40" s="15">
        <v>28</v>
      </c>
      <c r="B40" s="15">
        <f>'ผู้เกษียณ ปี 2567 สอน'!B40</f>
        <v>50022006</v>
      </c>
      <c r="C40" s="16" t="str">
        <f>'ผู้เกษียณ ปี 2567 สอน'!C40</f>
        <v>โรงเรียนศึกษาสงเคราะห์เชียงใหม่</v>
      </c>
      <c r="D40" s="16" t="str">
        <f>'ผู้เกษียณ ปี 2567 สอน'!D40</f>
        <v>โรงเรียนการศึกษาสงเคราะห์</v>
      </c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77"/>
      <c r="AW40" s="77"/>
      <c r="AX40" s="77"/>
      <c r="AY40" s="77"/>
      <c r="AZ40" s="77"/>
      <c r="BA40" s="69">
        <f t="shared" si="0"/>
        <v>0</v>
      </c>
      <c r="BC40" s="14">
        <f t="shared" si="1"/>
        <v>0</v>
      </c>
      <c r="BD40" s="6">
        <f>IF(ปริมาณงาน!BJ37&gt;=0,BA40,BA40-ABS(ปริมาณงาน!BJ37))</f>
        <v>0</v>
      </c>
      <c r="BE40" s="6" t="str">
        <f t="shared" si="2"/>
        <v>ถูกต้อง</v>
      </c>
    </row>
    <row r="41" spans="1:57">
      <c r="A41" s="15">
        <v>29</v>
      </c>
      <c r="B41" s="15">
        <f>'ผู้เกษียณ ปี 2567 สอน'!B41</f>
        <v>50032006</v>
      </c>
      <c r="C41" s="16" t="str">
        <f>'ผู้เกษียณ ปี 2567 สอน'!C41</f>
        <v>โรงเรียนราชประชานุเคราะห์ 30 จังหวัดเชียงใหม่</v>
      </c>
      <c r="D41" s="16" t="str">
        <f>'ผู้เกษียณ ปี 2567 สอน'!D41</f>
        <v>โรงเรียนการศึกษาสงเคราะห์</v>
      </c>
      <c r="E41" s="16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77"/>
      <c r="AW41" s="77"/>
      <c r="AX41" s="77"/>
      <c r="AY41" s="77"/>
      <c r="AZ41" s="77"/>
      <c r="BA41" s="69">
        <f t="shared" si="0"/>
        <v>0</v>
      </c>
      <c r="BC41" s="14">
        <f t="shared" si="1"/>
        <v>0</v>
      </c>
      <c r="BD41" s="6">
        <f>IF(ปริมาณงาน!BJ38&gt;=0,BA41,BA41-ABS(ปริมาณงาน!BJ38))</f>
        <v>0</v>
      </c>
      <c r="BE41" s="6" t="str">
        <f t="shared" si="2"/>
        <v>ถูกต้อง</v>
      </c>
    </row>
    <row r="42" spans="1:57">
      <c r="A42" s="15">
        <v>30</v>
      </c>
      <c r="B42" s="15">
        <f>'ผู้เกษียณ ปี 2567 สอน'!B42</f>
        <v>50052003</v>
      </c>
      <c r="C42" s="16" t="str">
        <f>'ผู้เกษียณ ปี 2567 สอน'!C42</f>
        <v>โรงเรียนราชประชานุเคราะห์ 31 จังหวัดเชียงใหม่</v>
      </c>
      <c r="D42" s="16" t="str">
        <f>'ผู้เกษียณ ปี 2567 สอน'!D42</f>
        <v>โรงเรียนการศึกษาสงเคราะห์</v>
      </c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77"/>
      <c r="AW42" s="77"/>
      <c r="AX42" s="77"/>
      <c r="AY42" s="77"/>
      <c r="AZ42" s="77"/>
      <c r="BA42" s="69">
        <f t="shared" si="0"/>
        <v>0</v>
      </c>
      <c r="BC42" s="14">
        <f t="shared" si="1"/>
        <v>0</v>
      </c>
      <c r="BD42" s="6">
        <f>IF(ปริมาณงาน!BJ39&gt;=0,BA42,BA42-ABS(ปริมาณงาน!BJ39))</f>
        <v>0</v>
      </c>
      <c r="BE42" s="6" t="str">
        <f t="shared" si="2"/>
        <v>ถูกต้อง</v>
      </c>
    </row>
    <row r="43" spans="1:57">
      <c r="A43" s="15">
        <v>31</v>
      </c>
      <c r="B43" s="15">
        <f>'ผู้เกษียณ ปี 2567 สอน'!B43</f>
        <v>57032002</v>
      </c>
      <c r="C43" s="16" t="str">
        <f>'ผู้เกษียณ ปี 2567 สอน'!C43</f>
        <v>โรงเรียนศึกษาสงเคราะห์แม่จัน</v>
      </c>
      <c r="D43" s="16" t="str">
        <f>'ผู้เกษียณ ปี 2567 สอน'!D43</f>
        <v>โรงเรียนการศึกษาสงเคราะห์</v>
      </c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77"/>
      <c r="AW43" s="77"/>
      <c r="AX43" s="77"/>
      <c r="AY43" s="77"/>
      <c r="AZ43" s="77"/>
      <c r="BA43" s="69">
        <f t="shared" si="0"/>
        <v>0</v>
      </c>
      <c r="BC43" s="14">
        <f t="shared" si="1"/>
        <v>0</v>
      </c>
      <c r="BD43" s="6">
        <f>IF(ปริมาณงาน!BJ40&gt;=0,BA43,BA43-ABS(ปริมาณงาน!BJ40))</f>
        <v>0</v>
      </c>
      <c r="BE43" s="6" t="str">
        <f t="shared" si="2"/>
        <v>ถูกต้อง</v>
      </c>
    </row>
    <row r="44" spans="1:57">
      <c r="A44" s="15">
        <v>32</v>
      </c>
      <c r="B44" s="15">
        <f>'ผู้เกษียณ ปี 2567 สอน'!B44</f>
        <v>55012013</v>
      </c>
      <c r="C44" s="16" t="str">
        <f>'ผู้เกษียณ ปี 2567 สอน'!C44</f>
        <v>โรงเรียนราชประชานุเคราะห์ 56 จังหวัดน่าน</v>
      </c>
      <c r="D44" s="16" t="str">
        <f>'ผู้เกษียณ ปี 2567 สอน'!D44</f>
        <v>โรงเรียนการศึกษาสงเคราะห์</v>
      </c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77"/>
      <c r="AW44" s="77"/>
      <c r="AX44" s="77"/>
      <c r="AY44" s="77"/>
      <c r="AZ44" s="77"/>
      <c r="BA44" s="69">
        <f t="shared" si="0"/>
        <v>0</v>
      </c>
      <c r="BC44" s="14">
        <f t="shared" si="1"/>
        <v>0</v>
      </c>
      <c r="BD44" s="6">
        <f>IF(ปริมาณงาน!BJ41&gt;=0,BA44,BA44-ABS(ปริมาณงาน!BJ41))</f>
        <v>0</v>
      </c>
      <c r="BE44" s="6" t="str">
        <f t="shared" si="2"/>
        <v>ถูกต้อง</v>
      </c>
    </row>
    <row r="45" spans="1:57">
      <c r="A45" s="15">
        <v>33</v>
      </c>
      <c r="B45" s="15">
        <f>'ผู้เกษียณ ปี 2567 สอน'!B45</f>
        <v>58012002</v>
      </c>
      <c r="C45" s="16" t="str">
        <f>'ผู้เกษียณ ปี 2567 สอน'!C45</f>
        <v>โรงเรียนศึกษาสงเคราะห์แม่ฮ่องสอน</v>
      </c>
      <c r="D45" s="16" t="str">
        <f>'ผู้เกษียณ ปี 2567 สอน'!D45</f>
        <v>โรงเรียนการศึกษาสงเคราะห์</v>
      </c>
      <c r="E45" s="16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77"/>
      <c r="AW45" s="77"/>
      <c r="AX45" s="77"/>
      <c r="AY45" s="77"/>
      <c r="AZ45" s="77"/>
      <c r="BA45" s="69">
        <f t="shared" si="0"/>
        <v>0</v>
      </c>
      <c r="BC45" s="14">
        <f t="shared" si="1"/>
        <v>0</v>
      </c>
      <c r="BD45" s="6">
        <f>IF(ปริมาณงาน!BJ42&gt;=0,BA45,BA45-ABS(ปริมาณงาน!BJ42))</f>
        <v>0</v>
      </c>
      <c r="BE45" s="6" t="str">
        <f t="shared" si="2"/>
        <v>ถูกต้อง</v>
      </c>
    </row>
    <row r="46" spans="1:57">
      <c r="A46" s="15">
        <v>34</v>
      </c>
      <c r="B46" s="15">
        <f>'ผู้เกษียณ ปี 2567 สอน'!B46</f>
        <v>58022005</v>
      </c>
      <c r="C46" s="16" t="str">
        <f>'ผู้เกษียณ ปี 2567 สอน'!C46</f>
        <v>โรงเรียนราชประชานุเคราะห์ 21 จังหวัดแม่ฮ่องสอน</v>
      </c>
      <c r="D46" s="16" t="str">
        <f>'ผู้เกษียณ ปี 2567 สอน'!D46</f>
        <v>โรงเรียนการศึกษาสงเคราะห์</v>
      </c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77"/>
      <c r="AW46" s="77"/>
      <c r="AX46" s="77"/>
      <c r="AY46" s="77"/>
      <c r="AZ46" s="77"/>
      <c r="BA46" s="69">
        <f t="shared" si="0"/>
        <v>0</v>
      </c>
      <c r="BC46" s="14">
        <f t="shared" si="1"/>
        <v>0</v>
      </c>
      <c r="BD46" s="6">
        <f>IF(ปริมาณงาน!BJ43&gt;=0,BA46,BA46-ABS(ปริมาณงาน!BJ43))</f>
        <v>0</v>
      </c>
      <c r="BE46" s="6" t="str">
        <f t="shared" si="2"/>
        <v>ถูกต้อง</v>
      </c>
    </row>
    <row r="47" spans="1:57">
      <c r="A47" s="15">
        <v>35</v>
      </c>
      <c r="B47" s="15">
        <f>'ผู้เกษียณ ปี 2567 สอน'!B47</f>
        <v>58012005</v>
      </c>
      <c r="C47" s="16" t="str">
        <f>'ผู้เกษียณ ปี 2567 สอน'!C47</f>
        <v>โรงเรียนราชประชานุเคราะห์ 22 จังหวัดแม่ฮ่องสอน</v>
      </c>
      <c r="D47" s="16" t="str">
        <f>'ผู้เกษียณ ปี 2567 สอน'!D47</f>
        <v>โรงเรียนการศึกษาสงเคราะห์</v>
      </c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77"/>
      <c r="AW47" s="77"/>
      <c r="AX47" s="77"/>
      <c r="AY47" s="77"/>
      <c r="AZ47" s="77"/>
      <c r="BA47" s="69">
        <f t="shared" si="0"/>
        <v>0</v>
      </c>
      <c r="BC47" s="14">
        <f t="shared" si="1"/>
        <v>0</v>
      </c>
      <c r="BD47" s="6">
        <f>IF(ปริมาณงาน!BJ44&gt;=0,BA47,BA47-ABS(ปริมาณงาน!BJ44))</f>
        <v>0</v>
      </c>
      <c r="BE47" s="6" t="str">
        <f t="shared" si="2"/>
        <v>ถูกต้อง</v>
      </c>
    </row>
    <row r="48" spans="1:57">
      <c r="A48" s="15">
        <v>36</v>
      </c>
      <c r="B48" s="15">
        <f>'ผู้เกษียณ ปี 2567 สอน'!B48</f>
        <v>58012007</v>
      </c>
      <c r="C48" s="16" t="str">
        <f>'ผู้เกษียณ ปี 2567 สอน'!C48</f>
        <v>โรงเรียนราชประชานุเคราะห์ 34 จังหวัดแม่ฮ่องสอน</v>
      </c>
      <c r="D48" s="16" t="str">
        <f>'ผู้เกษียณ ปี 2567 สอน'!D48</f>
        <v>โรงเรียนการศึกษาสงเคราะห์</v>
      </c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77"/>
      <c r="AW48" s="77"/>
      <c r="AX48" s="77"/>
      <c r="AY48" s="77"/>
      <c r="AZ48" s="77"/>
      <c r="BA48" s="69">
        <f t="shared" si="0"/>
        <v>0</v>
      </c>
      <c r="BC48" s="14">
        <f t="shared" si="1"/>
        <v>0</v>
      </c>
      <c r="BD48" s="6">
        <f>IF(ปริมาณงาน!BJ45&gt;=0,BA48,BA48-ABS(ปริมาณงาน!BJ45))</f>
        <v>0</v>
      </c>
      <c r="BE48" s="6" t="str">
        <f t="shared" si="2"/>
        <v>ถูกต้อง</v>
      </c>
    </row>
    <row r="49" spans="1:57">
      <c r="A49" s="15">
        <v>37</v>
      </c>
      <c r="B49" s="15">
        <f>'ผู้เกษียณ ปี 2567 สอน'!B49</f>
        <v>52012005</v>
      </c>
      <c r="C49" s="16" t="str">
        <f>'ผู้เกษียณ ปี 2567 สอน'!C49</f>
        <v xml:space="preserve">โรงเรียนศึกษาสงเคราะห์จิตต์อารี ในพระอุปถัมภ์
ของสมเด็จพระศรีนครินทราบรมราชชนนี </v>
      </c>
      <c r="D49" s="16" t="str">
        <f>'ผู้เกษียณ ปี 2567 สอน'!D49</f>
        <v>โรงเรียนการศึกษาสงเคราะห์</v>
      </c>
      <c r="E49" s="16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77"/>
      <c r="AW49" s="77"/>
      <c r="AX49" s="77"/>
      <c r="AY49" s="77"/>
      <c r="AZ49" s="77"/>
      <c r="BA49" s="69">
        <f t="shared" si="0"/>
        <v>0</v>
      </c>
      <c r="BC49" s="14">
        <f t="shared" si="1"/>
        <v>0</v>
      </c>
      <c r="BD49" s="6">
        <f>IF(ปริมาณงาน!BJ46&gt;=0,BA49,BA49-ABS(ปริมาณงาน!BJ46))</f>
        <v>0</v>
      </c>
      <c r="BE49" s="6" t="str">
        <f t="shared" si="2"/>
        <v>ถูกต้อง</v>
      </c>
    </row>
    <row r="50" spans="1:57">
      <c r="A50" s="15">
        <v>38</v>
      </c>
      <c r="B50" s="15">
        <f>'ผู้เกษียณ ปี 2567 สอน'!B50</f>
        <v>56022003</v>
      </c>
      <c r="C50" s="16" t="str">
        <f>'ผู้เกษียณ ปี 2567 สอน'!C50</f>
        <v>โรงเรียนราชประชานุเคราะห์ 24 จังหวัดพะเยา</v>
      </c>
      <c r="D50" s="16" t="str">
        <f>'ผู้เกษียณ ปี 2567 สอน'!D50</f>
        <v>โรงเรียนการศึกษาสงเคราะห์</v>
      </c>
      <c r="E50" s="16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77"/>
      <c r="AW50" s="77"/>
      <c r="AX50" s="77"/>
      <c r="AY50" s="77"/>
      <c r="AZ50" s="77"/>
      <c r="BA50" s="69">
        <f t="shared" si="0"/>
        <v>0</v>
      </c>
      <c r="BC50" s="14">
        <f t="shared" si="1"/>
        <v>0</v>
      </c>
      <c r="BD50" s="6">
        <f>IF(ปริมาณงาน!BJ47&gt;=0,BA50,BA50-ABS(ปริมาณงาน!BJ47))</f>
        <v>0</v>
      </c>
      <c r="BE50" s="6" t="str">
        <f t="shared" si="2"/>
        <v>ถูกต้อง</v>
      </c>
    </row>
    <row r="51" spans="1:57">
      <c r="A51" s="15">
        <v>39</v>
      </c>
      <c r="B51" s="15">
        <f>'ผู้เกษียณ ปี 2567 สอน'!B51</f>
        <v>54012009</v>
      </c>
      <c r="C51" s="16" t="str">
        <f>'ผู้เกษียณ ปี 2567 สอน'!C51</f>
        <v>โรงเรียนราชประชานุเคราะห์ 25 จังหวัดแพร่</v>
      </c>
      <c r="D51" s="16" t="str">
        <f>'ผู้เกษียณ ปี 2567 สอน'!D51</f>
        <v>โรงเรียนการศึกษาสงเคราะห์</v>
      </c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77"/>
      <c r="AW51" s="77"/>
      <c r="AX51" s="77"/>
      <c r="AY51" s="77"/>
      <c r="AZ51" s="77"/>
      <c r="BA51" s="69">
        <f t="shared" si="0"/>
        <v>0</v>
      </c>
      <c r="BC51" s="14">
        <f t="shared" si="1"/>
        <v>0</v>
      </c>
      <c r="BD51" s="6">
        <f>IF(ปริมาณงาน!BJ48&gt;=0,BA51,BA51-ABS(ปริมาณงาน!BJ48))</f>
        <v>0</v>
      </c>
      <c r="BE51" s="6" t="str">
        <f t="shared" si="2"/>
        <v>ถูกต้อง</v>
      </c>
    </row>
    <row r="52" spans="1:57">
      <c r="A52" s="15">
        <v>40</v>
      </c>
      <c r="B52" s="15">
        <f>'ผู้เกษียณ ปี 2567 สอน'!B52</f>
        <v>51012002</v>
      </c>
      <c r="C52" s="16" t="str">
        <f>'ผู้เกษียณ ปี 2567 สอน'!C52</f>
        <v>โรงเรียนราชประชานุเคราะห์ 26 จังหวัดลำพูน</v>
      </c>
      <c r="D52" s="16" t="str">
        <f>'ผู้เกษียณ ปี 2567 สอน'!D52</f>
        <v>โรงเรียนการศึกษาสงเคราะห์</v>
      </c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77"/>
      <c r="AW52" s="77"/>
      <c r="AX52" s="77"/>
      <c r="AY52" s="77"/>
      <c r="AZ52" s="77"/>
      <c r="BA52" s="69">
        <f t="shared" si="0"/>
        <v>0</v>
      </c>
      <c r="BC52" s="14">
        <f t="shared" si="1"/>
        <v>0</v>
      </c>
      <c r="BD52" s="6">
        <f>IF(ปริมาณงาน!BJ49&gt;=0,BA52,BA52-ABS(ปริมาณงาน!BJ49))</f>
        <v>0</v>
      </c>
      <c r="BE52" s="6" t="str">
        <f t="shared" si="2"/>
        <v>ถูกต้อง</v>
      </c>
    </row>
    <row r="53" spans="1:57">
      <c r="A53" s="15">
        <v>41</v>
      </c>
      <c r="B53" s="15">
        <f>'ผู้เกษียณ ปี 2567 สอน'!B53</f>
        <v>40022020</v>
      </c>
      <c r="C53" s="16" t="str">
        <f>'ผู้เกษียณ ปี 2567 สอน'!C53</f>
        <v>โรงเรียนราชประชานุเคราะห์ 50 จังหวัดขอนแก่น</v>
      </c>
      <c r="D53" s="16" t="str">
        <f>'ผู้เกษียณ ปี 2567 สอน'!D53</f>
        <v>โรงเรียนการศึกษาสงเคราะห์</v>
      </c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77"/>
      <c r="AW53" s="77"/>
      <c r="AX53" s="77"/>
      <c r="AY53" s="77"/>
      <c r="AZ53" s="77"/>
      <c r="BA53" s="69">
        <f t="shared" si="0"/>
        <v>0</v>
      </c>
      <c r="BC53" s="14">
        <f t="shared" si="1"/>
        <v>0</v>
      </c>
      <c r="BD53" s="6">
        <f>IF(ปริมาณงาน!BJ50&gt;=0,BA53,BA53-ABS(ปริมาณงาน!BJ50))</f>
        <v>0</v>
      </c>
      <c r="BE53" s="6" t="str">
        <f t="shared" si="2"/>
        <v>ถูกต้อง</v>
      </c>
    </row>
    <row r="54" spans="1:57">
      <c r="A54" s="15">
        <v>42</v>
      </c>
      <c r="B54" s="15">
        <f>'ผู้เกษียณ ปี 2567 สอน'!B54</f>
        <v>42022001</v>
      </c>
      <c r="C54" s="16" t="str">
        <f>'ผู้เกษียณ ปี 2567 สอน'!C54</f>
        <v>โรงเรียนราชประชานุเคราะห์ 52 จังหวัดเลย</v>
      </c>
      <c r="D54" s="16" t="str">
        <f>'ผู้เกษียณ ปี 2567 สอน'!D54</f>
        <v>โรงเรียนการศึกษาสงเคราะห์</v>
      </c>
      <c r="E54" s="16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77"/>
      <c r="AW54" s="77"/>
      <c r="AX54" s="77"/>
      <c r="AY54" s="77"/>
      <c r="AZ54" s="77"/>
      <c r="BA54" s="69">
        <f t="shared" si="0"/>
        <v>0</v>
      </c>
      <c r="BC54" s="14">
        <f t="shared" si="1"/>
        <v>0</v>
      </c>
      <c r="BD54" s="6">
        <f>IF(ปริมาณงาน!BJ51&gt;=0,BA54,BA54-ABS(ปริมาณงาน!BJ51))</f>
        <v>0</v>
      </c>
      <c r="BE54" s="6" t="str">
        <f t="shared" si="2"/>
        <v>ถูกต้อง</v>
      </c>
    </row>
    <row r="55" spans="1:57">
      <c r="A55" s="15">
        <v>43</v>
      </c>
      <c r="B55" s="15">
        <f>'ผู้เกษียณ ปี 2567 สอน'!B55</f>
        <v>47022011</v>
      </c>
      <c r="C55" s="16" t="str">
        <f>'ผู้เกษียณ ปี 2567 สอน'!C55</f>
        <v>โรงเรียนราชประชานุเคราะห์ 53 จังหวัดสกลนคร</v>
      </c>
      <c r="D55" s="16" t="str">
        <f>'ผู้เกษียณ ปี 2567 สอน'!D55</f>
        <v>โรงเรียนการศึกษาสงเคราะห์</v>
      </c>
      <c r="E55" s="16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77"/>
      <c r="AW55" s="77"/>
      <c r="AX55" s="77"/>
      <c r="AY55" s="77"/>
      <c r="AZ55" s="77"/>
      <c r="BA55" s="69">
        <f t="shared" si="0"/>
        <v>0</v>
      </c>
      <c r="BC55" s="14">
        <f t="shared" si="1"/>
        <v>0</v>
      </c>
      <c r="BD55" s="6">
        <f>IF(ปริมาณงาน!BJ52&gt;=0,BA55,BA55-ABS(ปริมาณงาน!BJ52))</f>
        <v>0</v>
      </c>
      <c r="BE55" s="6" t="str">
        <f t="shared" si="2"/>
        <v>ถูกต้อง</v>
      </c>
    </row>
    <row r="56" spans="1:57">
      <c r="A56" s="15">
        <v>44</v>
      </c>
      <c r="B56" s="15">
        <f>'ผู้เกษียณ ปี 2567 สอน'!B56</f>
        <v>43022007</v>
      </c>
      <c r="C56" s="16" t="str">
        <f>'ผู้เกษียณ ปี 2567 สอน'!C56</f>
        <v>โรงเรียนราชประชานุเคราะห์ 27 จังหวัดหนองคาย</v>
      </c>
      <c r="D56" s="16" t="str">
        <f>'ผู้เกษียณ ปี 2567 สอน'!D56</f>
        <v>โรงเรียนการศึกษาสงเคราะห์</v>
      </c>
      <c r="E56" s="16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77"/>
      <c r="AW56" s="77"/>
      <c r="AX56" s="77"/>
      <c r="AY56" s="77"/>
      <c r="AZ56" s="77"/>
      <c r="BA56" s="69">
        <f t="shared" si="0"/>
        <v>0</v>
      </c>
      <c r="BC56" s="14">
        <f t="shared" si="1"/>
        <v>0</v>
      </c>
      <c r="BD56" s="6">
        <f>IF(ปริมาณงาน!BJ53&gt;=0,BA56,BA56-ABS(ปริมาณงาน!BJ53))</f>
        <v>0</v>
      </c>
      <c r="BE56" s="6" t="str">
        <f t="shared" si="2"/>
        <v>ถูกต้อง</v>
      </c>
    </row>
    <row r="57" spans="1:57">
      <c r="A57" s="15">
        <v>45</v>
      </c>
      <c r="B57" s="15">
        <f>'ผู้เกษียณ ปี 2567 สอน'!B57</f>
        <v>37012014</v>
      </c>
      <c r="C57" s="16" t="str">
        <f>'ผู้เกษียณ ปี 2567 สอน'!C57</f>
        <v>โรงเรียนราชประชานุเคราะห์ 54 จังหวัดอำนาจเจริญ</v>
      </c>
      <c r="D57" s="16" t="str">
        <f>'ผู้เกษียณ ปี 2567 สอน'!D57</f>
        <v>โรงเรียนการศึกษาสงเคราะห์</v>
      </c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77"/>
      <c r="AW57" s="77"/>
      <c r="AX57" s="77"/>
      <c r="AY57" s="77"/>
      <c r="AZ57" s="77"/>
      <c r="BA57" s="69">
        <f t="shared" si="0"/>
        <v>0</v>
      </c>
      <c r="BC57" s="14">
        <f t="shared" si="1"/>
        <v>0</v>
      </c>
      <c r="BD57" s="6">
        <f>IF(ปริมาณงาน!BJ54&gt;=0,BA57,BA57-ABS(ปริมาณงาน!BJ54))</f>
        <v>0</v>
      </c>
      <c r="BE57" s="6" t="str">
        <f t="shared" si="2"/>
        <v>ถูกต้อง</v>
      </c>
    </row>
    <row r="58" spans="1:57">
      <c r="A58" s="15">
        <v>46</v>
      </c>
      <c r="B58" s="15">
        <f>'ผู้เกษียณ ปี 2567 สอน'!B58</f>
        <v>45013001</v>
      </c>
      <c r="C58" s="16" t="str">
        <f>'ผู้เกษียณ ปี 2567 สอน'!C58</f>
        <v>โรงเรียนศึกษาสงเคราะห์ธวัชบุรี</v>
      </c>
      <c r="D58" s="16" t="str">
        <f>'ผู้เกษียณ ปี 2567 สอน'!D58</f>
        <v>โรงเรียนการศึกษาสงเคราะห์</v>
      </c>
      <c r="E58" s="16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77"/>
      <c r="AW58" s="77"/>
      <c r="AX58" s="77"/>
      <c r="AY58" s="77"/>
      <c r="AZ58" s="77"/>
      <c r="BA58" s="69">
        <f t="shared" si="0"/>
        <v>0</v>
      </c>
      <c r="BC58" s="14">
        <f t="shared" si="1"/>
        <v>0</v>
      </c>
      <c r="BD58" s="6">
        <f>IF(ปริมาณงาน!BJ55&gt;=0,BA58,BA58-ABS(ปริมาณงาน!BJ55))</f>
        <v>0</v>
      </c>
      <c r="BE58" s="6" t="str">
        <f t="shared" si="2"/>
        <v>ถูกต้อง</v>
      </c>
    </row>
    <row r="59" spans="1:57">
      <c r="A59" s="15">
        <v>47</v>
      </c>
      <c r="B59" s="15">
        <f>'ผู้เกษียณ ปี 2567 สอน'!B59</f>
        <v>35012010</v>
      </c>
      <c r="C59" s="16" t="str">
        <f>'ผู้เกษียณ ปี 2567 สอน'!C59</f>
        <v>โรงเรียนราชประชานุเคราะห์ 28 จังหวัดยโสธร</v>
      </c>
      <c r="D59" s="16" t="str">
        <f>'ผู้เกษียณ ปี 2567 สอน'!D59</f>
        <v>โรงเรียนการศึกษาสงเคราะห์</v>
      </c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77"/>
      <c r="AW59" s="77"/>
      <c r="AX59" s="77"/>
      <c r="AY59" s="77"/>
      <c r="AZ59" s="77"/>
      <c r="BA59" s="69">
        <f t="shared" si="0"/>
        <v>0</v>
      </c>
      <c r="BC59" s="14">
        <f t="shared" si="1"/>
        <v>0</v>
      </c>
      <c r="BD59" s="6">
        <f>IF(ปริมาณงาน!BJ56&gt;=0,BA59,BA59-ABS(ปริมาณงาน!BJ56))</f>
        <v>0</v>
      </c>
      <c r="BE59" s="6" t="str">
        <f t="shared" si="2"/>
        <v>ถูกต้อง</v>
      </c>
    </row>
    <row r="60" spans="1:57">
      <c r="A60" s="15">
        <v>48</v>
      </c>
      <c r="B60" s="15">
        <f>'ผู้เกษียณ ปี 2567 สอน'!B60</f>
        <v>34012018</v>
      </c>
      <c r="C60" s="16" t="str">
        <f>'ผู้เกษียณ ปี 2567 สอน'!C60</f>
        <v>โรงเรียนราชประชานุเคราะห์ 32 จังหวัดอุบลราชธานี</v>
      </c>
      <c r="D60" s="16" t="str">
        <f>'ผู้เกษียณ ปี 2567 สอน'!D60</f>
        <v>โรงเรียนการศึกษาสงเคราะห์</v>
      </c>
      <c r="E60" s="16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77"/>
      <c r="AW60" s="77"/>
      <c r="AX60" s="77"/>
      <c r="AY60" s="77"/>
      <c r="AZ60" s="77"/>
      <c r="BA60" s="69">
        <f t="shared" si="0"/>
        <v>0</v>
      </c>
      <c r="BC60" s="14">
        <f t="shared" si="1"/>
        <v>0</v>
      </c>
      <c r="BD60" s="6">
        <f>IF(ปริมาณงาน!BJ57&gt;=0,BA60,BA60-ABS(ปริมาณงาน!BJ57))</f>
        <v>0</v>
      </c>
      <c r="BE60" s="6" t="str">
        <f t="shared" si="2"/>
        <v>ถูกต้อง</v>
      </c>
    </row>
    <row r="61" spans="1:57">
      <c r="A61" s="15">
        <v>49</v>
      </c>
      <c r="B61" s="15">
        <f>'ผู้เกษียณ ปี 2567 สอน'!B61</f>
        <v>31032008</v>
      </c>
      <c r="C61" s="16" t="str">
        <f>'ผู้เกษียณ ปี 2567 สอน'!C61</f>
        <v>โรงเรียนราชประชานุเคราะห์ 51 จังหวัดบุรีรัมย์</v>
      </c>
      <c r="D61" s="16" t="str">
        <f>'ผู้เกษียณ ปี 2567 สอน'!D61</f>
        <v>โรงเรียนการศึกษาสงเคราะห์</v>
      </c>
      <c r="E61" s="16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77"/>
      <c r="AW61" s="77"/>
      <c r="AX61" s="77"/>
      <c r="AY61" s="77"/>
      <c r="AZ61" s="77"/>
      <c r="BA61" s="69">
        <f t="shared" si="0"/>
        <v>0</v>
      </c>
      <c r="BC61" s="14">
        <f t="shared" si="1"/>
        <v>0</v>
      </c>
      <c r="BD61" s="6">
        <f>IF(ปริมาณงาน!BJ58&gt;=0,BA61,BA61-ABS(ปริมาณงาน!BJ58))</f>
        <v>0</v>
      </c>
      <c r="BE61" s="6" t="str">
        <f t="shared" si="2"/>
        <v>ถูกต้อง</v>
      </c>
    </row>
    <row r="62" spans="1:57">
      <c r="A62" s="15">
        <v>50</v>
      </c>
      <c r="B62" s="15">
        <f>'ผู้เกษียณ ปี 2567 สอน'!B62</f>
        <v>33012010</v>
      </c>
      <c r="C62" s="16" t="str">
        <f>'ผู้เกษียณ ปี 2567 สอน'!C62</f>
        <v>โรงเรียนราชประชานุเคราะห์ 29 จังหวัดศรีสะเกษ</v>
      </c>
      <c r="D62" s="16" t="str">
        <f>'ผู้เกษียณ ปี 2567 สอน'!D62</f>
        <v>โรงเรียนการศึกษาสงเคราะห์</v>
      </c>
      <c r="E62" s="16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77"/>
      <c r="AW62" s="77"/>
      <c r="AX62" s="77"/>
      <c r="AY62" s="77"/>
      <c r="AZ62" s="77"/>
      <c r="BA62" s="69">
        <f t="shared" si="0"/>
        <v>0</v>
      </c>
      <c r="BC62" s="14">
        <f t="shared" si="1"/>
        <v>0</v>
      </c>
      <c r="BD62" s="6">
        <f>IF(ปริมาณงาน!BJ59&gt;=0,BA62,BA62-ABS(ปริมาณงาน!BJ59))</f>
        <v>0</v>
      </c>
      <c r="BE62" s="6" t="str">
        <f t="shared" si="2"/>
        <v>ถูกต้อง</v>
      </c>
    </row>
    <row r="63" spans="1:57">
      <c r="A63" s="15">
        <v>51</v>
      </c>
      <c r="B63" s="15">
        <f>'ผู้เกษียณ ปี 2567 สอน'!B63</f>
        <v>22022013</v>
      </c>
      <c r="C63" s="16" t="str">
        <f>'ผู้เกษียณ ปี 2567 สอน'!C63</f>
        <v>โรงเรียนราชประชานุเคราะห์ 48 จังหวัดจันทบุรี</v>
      </c>
      <c r="D63" s="16" t="str">
        <f>'ผู้เกษียณ ปี 2567 สอน'!D63</f>
        <v>โรงเรียนการศึกษาสงเคราะห์</v>
      </c>
      <c r="E63" s="16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77"/>
      <c r="AW63" s="77"/>
      <c r="AX63" s="77"/>
      <c r="AY63" s="77"/>
      <c r="AZ63" s="77"/>
      <c r="BA63" s="69">
        <f t="shared" si="0"/>
        <v>0</v>
      </c>
      <c r="BC63" s="14">
        <f t="shared" si="1"/>
        <v>0</v>
      </c>
      <c r="BD63" s="6">
        <f>IF(ปริมาณงาน!BJ60&gt;=0,BA63,BA63-ABS(ปริมาณงาน!BJ60))</f>
        <v>0</v>
      </c>
      <c r="BE63" s="6" t="str">
        <f t="shared" si="2"/>
        <v>ถูกต้อง</v>
      </c>
    </row>
    <row r="64" spans="1:57">
      <c r="A64" s="15">
        <v>52</v>
      </c>
      <c r="B64" s="15">
        <f>'ผู้เกษียณ ปี 2567 สอน'!B64</f>
        <v>23012015</v>
      </c>
      <c r="C64" s="16" t="str">
        <f>'ผู้เกษียณ ปี 2567 สอน'!C64</f>
        <v>โรงเรียนราชประชานุเคราะห์ 49 จังหวัดตราด</v>
      </c>
      <c r="D64" s="16" t="str">
        <f>'ผู้เกษียณ ปี 2567 สอน'!D64</f>
        <v>โรงเรียนการศึกษาสงเคราะห์</v>
      </c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77"/>
      <c r="AW64" s="77"/>
      <c r="AX64" s="77"/>
      <c r="AY64" s="77"/>
      <c r="AZ64" s="77"/>
      <c r="BA64" s="69">
        <f t="shared" si="0"/>
        <v>0</v>
      </c>
      <c r="BC64" s="14">
        <f t="shared" si="1"/>
        <v>0</v>
      </c>
      <c r="BD64" s="6">
        <f>IF(ปริมาณงาน!BJ61&gt;=0,BA64,BA64-ABS(ปริมาณงาน!BJ61))</f>
        <v>0</v>
      </c>
      <c r="BE64" s="6" t="str">
        <f t="shared" si="2"/>
        <v>ถูกต้อง</v>
      </c>
    </row>
    <row r="65" spans="1:57">
      <c r="A65" s="15">
        <v>53</v>
      </c>
      <c r="B65" s="15">
        <f>'ผู้เกษียณ ปี 2567 สอน'!B65</f>
        <v>10012016</v>
      </c>
      <c r="C65" s="16" t="str">
        <f>'ผู้เกษียณ ปี 2567 สอน'!C65</f>
        <v>โรงเรียนเศรษฐเสถียร ในพระราชูปถัมภ์</v>
      </c>
      <c r="D65" s="16" t="str">
        <f>'ผู้เกษียณ ปี 2567 สอน'!D65</f>
        <v>พ.โรงเรียนการศึกษาพิเศษ</v>
      </c>
      <c r="E65" s="16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77"/>
      <c r="AW65" s="77"/>
      <c r="AX65" s="77"/>
      <c r="AY65" s="77"/>
      <c r="AZ65" s="77"/>
      <c r="BA65" s="69">
        <f t="shared" si="0"/>
        <v>0</v>
      </c>
      <c r="BC65" s="14">
        <f t="shared" si="1"/>
        <v>0</v>
      </c>
      <c r="BD65" s="6">
        <f>IF(ปริมาณงาน!BJ62&gt;=0,BA65,BA65-ABS(ปริมาณงาน!BJ62))</f>
        <v>0</v>
      </c>
      <c r="BE65" s="6" t="str">
        <f t="shared" si="2"/>
        <v>ถูกต้อง</v>
      </c>
    </row>
    <row r="66" spans="1:57">
      <c r="A66" s="15">
        <v>54</v>
      </c>
      <c r="B66" s="15">
        <f>'ผู้เกษียณ ปี 2567 สอน'!B66</f>
        <v>10012033</v>
      </c>
      <c r="C66" s="16" t="str">
        <f>'ผู้เกษียณ ปี 2567 สอน'!C66</f>
        <v>โรงเรียนโสตศึกษาทุ่งมหาเมฆ</v>
      </c>
      <c r="D66" s="16" t="str">
        <f>'ผู้เกษียณ ปี 2567 สอน'!D66</f>
        <v>พ.โรงเรียนการศึกษาพิเศษ</v>
      </c>
      <c r="E66" s="16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77"/>
      <c r="AW66" s="77"/>
      <c r="AX66" s="77"/>
      <c r="AY66" s="77"/>
      <c r="AZ66" s="77"/>
      <c r="BA66" s="69">
        <f t="shared" si="0"/>
        <v>0</v>
      </c>
      <c r="BC66" s="14">
        <f t="shared" si="1"/>
        <v>0</v>
      </c>
      <c r="BD66" s="6">
        <f>IF(ปริมาณงาน!BJ63&gt;=0,BA66,BA66-ABS(ปริมาณงาน!BJ63))</f>
        <v>0</v>
      </c>
      <c r="BE66" s="6" t="str">
        <f t="shared" si="2"/>
        <v>ถูกต้อง</v>
      </c>
    </row>
    <row r="67" spans="1:57">
      <c r="A67" s="15">
        <v>55</v>
      </c>
      <c r="B67" s="15">
        <f>'ผู้เกษียณ ปี 2567 สอน'!B67</f>
        <v>12023001</v>
      </c>
      <c r="C67" s="16" t="str">
        <f>'ผู้เกษียณ ปี 2567 สอน'!C67</f>
        <v>โรงเรียนโสตศึกษาจังหวัดนนทบุรี</v>
      </c>
      <c r="D67" s="16" t="str">
        <f>'ผู้เกษียณ ปี 2567 สอน'!D67</f>
        <v>พ.โรงเรียนการศึกษาพิเศษ</v>
      </c>
      <c r="E67" s="16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77"/>
      <c r="AW67" s="77"/>
      <c r="AX67" s="77"/>
      <c r="AY67" s="77"/>
      <c r="AZ67" s="77"/>
      <c r="BA67" s="69">
        <f t="shared" si="0"/>
        <v>0</v>
      </c>
      <c r="BC67" s="14">
        <f t="shared" si="1"/>
        <v>0</v>
      </c>
      <c r="BD67" s="6">
        <f>IF(ปริมาณงาน!BJ64&gt;=0,BA67,BA67-ABS(ปริมาณงาน!BJ64))</f>
        <v>0</v>
      </c>
      <c r="BE67" s="6" t="str">
        <f t="shared" si="2"/>
        <v>ถูกต้อง</v>
      </c>
    </row>
    <row r="68" spans="1:57">
      <c r="A68" s="15">
        <v>56</v>
      </c>
      <c r="B68" s="15">
        <f>'ผู้เกษียณ ปี 2567 สอน'!B68</f>
        <v>73022007</v>
      </c>
      <c r="C68" s="16" t="str">
        <f>'ผู้เกษียณ ปี 2567 สอน'!C68</f>
        <v>โรงเรียนโสตศึกษาจังหวัดนครปฐม</v>
      </c>
      <c r="D68" s="16" t="str">
        <f>'ผู้เกษียณ ปี 2567 สอน'!D68</f>
        <v>พ.โรงเรียนการศึกษาพิเศษ</v>
      </c>
      <c r="E68" s="16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77"/>
      <c r="AW68" s="77"/>
      <c r="AX68" s="77"/>
      <c r="AY68" s="77"/>
      <c r="AZ68" s="77"/>
      <c r="BA68" s="69">
        <f t="shared" si="0"/>
        <v>0</v>
      </c>
      <c r="BC68" s="14">
        <f t="shared" si="1"/>
        <v>0</v>
      </c>
      <c r="BD68" s="6">
        <f>IF(ปริมาณงาน!BJ65&gt;=0,BA68,BA68-ABS(ปริมาณงาน!BJ65))</f>
        <v>0</v>
      </c>
      <c r="BE68" s="6" t="str">
        <f t="shared" si="2"/>
        <v>ถูกต้อง</v>
      </c>
    </row>
    <row r="69" spans="1:57">
      <c r="A69" s="15">
        <v>57</v>
      </c>
      <c r="B69" s="15">
        <f>'ผู้เกษียณ ปี 2567 สอน'!B69</f>
        <v>95013002</v>
      </c>
      <c r="C69" s="16" t="str">
        <f>'ผู้เกษียณ ปี 2567 สอน'!C69</f>
        <v>โรงเรียนศึกษาพิเศษเขตพัฒนาพิเศษเฉพาะกิจจังหวัดชายแดนภาคใต้</v>
      </c>
      <c r="D69" s="16" t="str">
        <f>'ผู้เกษียณ ปี 2567 สอน'!D69</f>
        <v>พ.โรงเรียนการศึกษาพิเศษ</v>
      </c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77"/>
      <c r="AW69" s="77"/>
      <c r="AX69" s="77"/>
      <c r="AY69" s="77"/>
      <c r="AZ69" s="77"/>
      <c r="BA69" s="69">
        <f t="shared" si="0"/>
        <v>0</v>
      </c>
      <c r="BC69" s="14">
        <f t="shared" si="1"/>
        <v>0</v>
      </c>
      <c r="BD69" s="6">
        <f>IF(ปริมาณงาน!BJ66&gt;=0,BA69,BA69-ABS(ปริมาณงาน!BJ66))</f>
        <v>0</v>
      </c>
      <c r="BE69" s="6" t="str">
        <f t="shared" si="2"/>
        <v>ถูกต้อง</v>
      </c>
    </row>
    <row r="70" spans="1:57">
      <c r="A70" s="15">
        <v>58</v>
      </c>
      <c r="B70" s="15">
        <f>'ผู้เกษียณ ปี 2567 สอน'!B70</f>
        <v>90022011</v>
      </c>
      <c r="C70" s="16" t="str">
        <f>'ผู้เกษียณ ปี 2567 สอน'!C70</f>
        <v>โรงเรียนโสตศึกษาจังหวัดสงขลา</v>
      </c>
      <c r="D70" s="16" t="str">
        <f>'ผู้เกษียณ ปี 2567 สอน'!D70</f>
        <v>พ.โรงเรียนการศึกษาพิเศษ</v>
      </c>
      <c r="E70" s="16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77"/>
      <c r="AW70" s="77"/>
      <c r="AX70" s="77"/>
      <c r="AY70" s="77"/>
      <c r="AZ70" s="77"/>
      <c r="BA70" s="69">
        <f t="shared" si="0"/>
        <v>0</v>
      </c>
      <c r="BC70" s="14">
        <f t="shared" si="1"/>
        <v>0</v>
      </c>
      <c r="BD70" s="6">
        <f>IF(ปริมาณงาน!BJ67&gt;=0,BA70,BA70-ABS(ปริมาณงาน!BJ67))</f>
        <v>0</v>
      </c>
      <c r="BE70" s="6" t="str">
        <f t="shared" si="2"/>
        <v>ถูกต้อง</v>
      </c>
    </row>
    <row r="71" spans="1:57">
      <c r="A71" s="15">
        <v>59</v>
      </c>
      <c r="B71" s="15">
        <f>'ผู้เกษียณ ปี 2567 สอน'!B71</f>
        <v>90012007</v>
      </c>
      <c r="C71" s="16" t="str">
        <f>'ผู้เกษียณ ปี 2567 สอน'!C71</f>
        <v>โรงเรียนสงขลาพัฒนาปัญญา</v>
      </c>
      <c r="D71" s="16" t="str">
        <f>'ผู้เกษียณ ปี 2567 สอน'!D71</f>
        <v>พ.โรงเรียนการศึกษาพิเศษ</v>
      </c>
      <c r="E71" s="16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77"/>
      <c r="AW71" s="77"/>
      <c r="AX71" s="77"/>
      <c r="AY71" s="77"/>
      <c r="AZ71" s="77"/>
      <c r="BA71" s="69">
        <f t="shared" si="0"/>
        <v>0</v>
      </c>
      <c r="BC71" s="14">
        <f t="shared" si="1"/>
        <v>0</v>
      </c>
      <c r="BD71" s="6">
        <f>IF(ปริมาณงาน!BJ68&gt;=0,BA71,BA71-ABS(ปริมาณงาน!BJ68))</f>
        <v>0</v>
      </c>
      <c r="BE71" s="6" t="str">
        <f t="shared" si="2"/>
        <v>ถูกต้อง</v>
      </c>
    </row>
    <row r="72" spans="1:57">
      <c r="A72" s="15">
        <v>60</v>
      </c>
      <c r="B72" s="15">
        <f>'ผู้เกษียณ ปี 2567 สอน'!B72</f>
        <v>80023001</v>
      </c>
      <c r="C72" s="16" t="str">
        <f>'ผู้เกษียณ ปี 2567 สอน'!C72</f>
        <v>โรงเรียนโสตศึกษาจังหวัดนครศรีธรรมราช</v>
      </c>
      <c r="D72" s="16" t="str">
        <f>'ผู้เกษียณ ปี 2567 สอน'!D72</f>
        <v>พ.โรงเรียนการศึกษาพิเศษ</v>
      </c>
      <c r="E72" s="16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77"/>
      <c r="AW72" s="77"/>
      <c r="AX72" s="77"/>
      <c r="AY72" s="77"/>
      <c r="AZ72" s="77"/>
      <c r="BA72" s="69">
        <f t="shared" si="0"/>
        <v>0</v>
      </c>
      <c r="BC72" s="14">
        <f t="shared" si="1"/>
        <v>0</v>
      </c>
      <c r="BD72" s="6">
        <f>IF(ปริมาณงาน!BJ69&gt;=0,BA72,BA72-ABS(ปริมาณงาน!BJ69))</f>
        <v>0</v>
      </c>
      <c r="BE72" s="6" t="str">
        <f t="shared" si="2"/>
        <v>ถูกต้อง</v>
      </c>
    </row>
    <row r="73" spans="1:57">
      <c r="A73" s="15">
        <v>61</v>
      </c>
      <c r="B73" s="15">
        <f>'ผู้เกษียณ ปี 2567 สอน'!B73</f>
        <v>80022012</v>
      </c>
      <c r="C73" s="16" t="str">
        <f>'ผู้เกษียณ ปี 2567 สอน'!C73</f>
        <v>โรงเรียนนครศรีธรรมราชปัญญานุกูล</v>
      </c>
      <c r="D73" s="16" t="str">
        <f>'ผู้เกษียณ ปี 2567 สอน'!D73</f>
        <v>พ.โรงเรียนการศึกษาพิเศษ</v>
      </c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77"/>
      <c r="AW73" s="77"/>
      <c r="AX73" s="77"/>
      <c r="AY73" s="77"/>
      <c r="AZ73" s="77"/>
      <c r="BA73" s="69">
        <f t="shared" si="0"/>
        <v>0</v>
      </c>
      <c r="BC73" s="14">
        <f t="shared" si="1"/>
        <v>0</v>
      </c>
      <c r="BD73" s="6">
        <f>IF(ปริมาณงาน!BJ70&gt;=0,BA73,BA73-ABS(ปริมาณงาน!BJ70))</f>
        <v>0</v>
      </c>
      <c r="BE73" s="6" t="str">
        <f t="shared" si="2"/>
        <v>ถูกต้อง</v>
      </c>
    </row>
    <row r="74" spans="1:57">
      <c r="A74" s="15">
        <v>62</v>
      </c>
      <c r="B74" s="15">
        <f>'ผู้เกษียณ ปี 2567 สอน'!B74</f>
        <v>80023002</v>
      </c>
      <c r="C74" s="16" t="str">
        <f>'ผู้เกษียณ ปี 2567 สอน'!C74</f>
        <v>โรงเรียนสำหรับคนพิการทางร่างกายและการเคลื่อนไหวของจังหวัดนครศรีธรรมราช</v>
      </c>
      <c r="D74" s="16" t="str">
        <f>'ผู้เกษียณ ปี 2567 สอน'!D74</f>
        <v>พ.โรงเรียนการศึกษาพิเศษ</v>
      </c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77"/>
      <c r="AW74" s="77"/>
      <c r="AX74" s="77"/>
      <c r="AY74" s="77"/>
      <c r="AZ74" s="77"/>
      <c r="BA74" s="69">
        <f t="shared" si="0"/>
        <v>0</v>
      </c>
      <c r="BC74" s="14">
        <f t="shared" si="1"/>
        <v>0</v>
      </c>
      <c r="BD74" s="6">
        <f>IF(ปริมาณงาน!BJ71&gt;=0,BA74,BA74-ABS(ปริมาณงาน!BJ71))</f>
        <v>0</v>
      </c>
      <c r="BE74" s="6" t="str">
        <f t="shared" si="2"/>
        <v>ถูกต้อง</v>
      </c>
    </row>
    <row r="75" spans="1:57">
      <c r="A75" s="15">
        <v>63</v>
      </c>
      <c r="B75" s="15">
        <f>'ผู้เกษียณ ปี 2567 สอน'!B75</f>
        <v>84012008</v>
      </c>
      <c r="C75" s="16" t="str">
        <f>'ผู้เกษียณ ปี 2567 สอน'!C75</f>
        <v>โรงเรียนสอนคนตาบอดภาคใต้ จังหวัดสุราษฎร์ธานี</v>
      </c>
      <c r="D75" s="16" t="str">
        <f>'ผู้เกษียณ ปี 2567 สอน'!D75</f>
        <v>พ.โรงเรียนการศึกษาพิเศษ</v>
      </c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77"/>
      <c r="AW75" s="77"/>
      <c r="AX75" s="77"/>
      <c r="AY75" s="77"/>
      <c r="AZ75" s="77"/>
      <c r="BA75" s="69">
        <f t="shared" si="0"/>
        <v>0</v>
      </c>
      <c r="BC75" s="14">
        <f t="shared" si="1"/>
        <v>0</v>
      </c>
      <c r="BD75" s="6">
        <f>IF(ปริมาณงาน!BJ72&gt;=0,BA75,BA75-ABS(ปริมาณงาน!BJ72))</f>
        <v>0</v>
      </c>
      <c r="BE75" s="6" t="str">
        <f t="shared" si="2"/>
        <v>ถูกต้อง</v>
      </c>
    </row>
    <row r="76" spans="1:57">
      <c r="A76" s="15">
        <v>64</v>
      </c>
      <c r="B76" s="15">
        <f>'ผู้เกษียณ ปี 2567 สอน'!B76</f>
        <v>86013001</v>
      </c>
      <c r="C76" s="16" t="str">
        <f>'ผู้เกษียณ ปี 2567 สอน'!C76</f>
        <v>โรงเรียนชุมพรปัญญานุกูล</v>
      </c>
      <c r="D76" s="16" t="str">
        <f>'ผู้เกษียณ ปี 2567 สอน'!D76</f>
        <v>พ.โรงเรียนการศึกษาพิเศษ</v>
      </c>
      <c r="E76" s="16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77"/>
      <c r="AW76" s="77"/>
      <c r="AX76" s="77"/>
      <c r="AY76" s="77"/>
      <c r="AZ76" s="77"/>
      <c r="BA76" s="69">
        <f t="shared" si="0"/>
        <v>0</v>
      </c>
      <c r="BC76" s="14">
        <f t="shared" si="1"/>
        <v>0</v>
      </c>
      <c r="BD76" s="6">
        <f>IF(ปริมาณงาน!BJ73&gt;=0,BA76,BA76-ABS(ปริมาณงาน!BJ73))</f>
        <v>0</v>
      </c>
      <c r="BE76" s="6" t="str">
        <f t="shared" si="2"/>
        <v>ถูกต้อง</v>
      </c>
    </row>
    <row r="77" spans="1:57">
      <c r="A77" s="15">
        <v>65</v>
      </c>
      <c r="B77" s="15">
        <f>'ผู้เกษียณ ปี 2567 สอน'!B77</f>
        <v>83012008</v>
      </c>
      <c r="C77" s="16" t="str">
        <f>'ผู้เกษียณ ปี 2567 สอน'!C77</f>
        <v>โรงเรียนภูเก็ตปัญญานุกูล</v>
      </c>
      <c r="D77" s="16" t="str">
        <f>'ผู้เกษียณ ปี 2567 สอน'!D77</f>
        <v>พ.โรงเรียนการศึกษาพิเศษ</v>
      </c>
      <c r="E77" s="16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77"/>
      <c r="AW77" s="77"/>
      <c r="AX77" s="77"/>
      <c r="AY77" s="77"/>
      <c r="AZ77" s="77"/>
      <c r="BA77" s="69">
        <f t="shared" si="0"/>
        <v>0</v>
      </c>
      <c r="BC77" s="14">
        <f t="shared" si="1"/>
        <v>0</v>
      </c>
      <c r="BD77" s="6">
        <f>IF(ปริมาณงาน!BJ74&gt;=0,BA77,BA77-ABS(ปริมาณงาน!BJ74))</f>
        <v>0</v>
      </c>
      <c r="BE77" s="6" t="str">
        <f t="shared" si="2"/>
        <v>ถูกต้อง</v>
      </c>
    </row>
    <row r="78" spans="1:57">
      <c r="A78" s="15">
        <v>66</v>
      </c>
      <c r="B78" s="15">
        <f>'ผู้เกษียณ ปี 2567 สอน'!B78</f>
        <v>82013001</v>
      </c>
      <c r="C78" s="16" t="str">
        <f>'ผู้เกษียณ ปี 2567 สอน'!C78</f>
        <v>โรงเรียนโสตศึกษาจังหวัดพังงา</v>
      </c>
      <c r="D78" s="16" t="str">
        <f>'ผู้เกษียณ ปี 2567 สอน'!D78</f>
        <v>พ.โรงเรียนการศึกษาพิเศษ</v>
      </c>
      <c r="E78" s="16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77"/>
      <c r="AW78" s="77"/>
      <c r="AX78" s="77"/>
      <c r="AY78" s="77"/>
      <c r="AZ78" s="77"/>
      <c r="BA78" s="69">
        <f t="shared" ref="BA78:BA141" si="3">SUM(E78:AZ78)</f>
        <v>0</v>
      </c>
      <c r="BC78" s="14">
        <f t="shared" ref="BC78:BC131" si="4">SUM(E78:AZ78)</f>
        <v>0</v>
      </c>
      <c r="BD78" s="6">
        <f>IF(ปริมาณงาน!BJ75&gt;=0,BA78,BA78-ABS(ปริมาณงาน!BJ75))</f>
        <v>0</v>
      </c>
      <c r="BE78" s="6" t="str">
        <f t="shared" ref="BE78:BE141" si="5">IF(BD78=0,"ถูกต้อง","ไม่ถูกต้อง")</f>
        <v>ถูกต้อง</v>
      </c>
    </row>
    <row r="79" spans="1:57">
      <c r="A79" s="15">
        <v>67</v>
      </c>
      <c r="B79" s="15">
        <f>'ผู้เกษียณ ปี 2567 สอน'!B79</f>
        <v>77012009</v>
      </c>
      <c r="C79" s="16" t="str">
        <f>'ผู้เกษียณ ปี 2567 สอน'!C79</f>
        <v>โรงเรียนโสตศึกษาเทพรัตน์</v>
      </c>
      <c r="D79" s="16" t="str">
        <f>'ผู้เกษียณ ปี 2567 สอน'!D79</f>
        <v>พ.โรงเรียนการศึกษาพิเศษ</v>
      </c>
      <c r="E79" s="16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77"/>
      <c r="AW79" s="77"/>
      <c r="AX79" s="77"/>
      <c r="AY79" s="77"/>
      <c r="AZ79" s="77"/>
      <c r="BA79" s="69">
        <f t="shared" si="3"/>
        <v>0</v>
      </c>
      <c r="BC79" s="14">
        <f t="shared" si="4"/>
        <v>0</v>
      </c>
      <c r="BD79" s="6">
        <f>IF(ปริมาณงาน!BJ76&gt;=0,BA79,BA79-ABS(ปริมาณงาน!BJ76))</f>
        <v>0</v>
      </c>
      <c r="BE79" s="6" t="str">
        <f t="shared" si="5"/>
        <v>ถูกต้อง</v>
      </c>
    </row>
    <row r="80" spans="1:57">
      <c r="A80" s="15">
        <v>68</v>
      </c>
      <c r="B80" s="15">
        <f>'ผู้เกษียณ ปี 2567 สอน'!B80</f>
        <v>72013001</v>
      </c>
      <c r="C80" s="16" t="str">
        <f>'ผู้เกษียณ ปี 2567 สอน'!C80</f>
        <v>โรงเรียนสุพรรณบุรีปัญญานุกูล</v>
      </c>
      <c r="D80" s="16" t="str">
        <f>'ผู้เกษียณ ปี 2567 สอน'!D80</f>
        <v>พ.โรงเรียนการศึกษาพิเศษ</v>
      </c>
      <c r="E80" s="16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77"/>
      <c r="AW80" s="77"/>
      <c r="AX80" s="77"/>
      <c r="AY80" s="77"/>
      <c r="AZ80" s="77"/>
      <c r="BA80" s="69">
        <f t="shared" si="3"/>
        <v>0</v>
      </c>
      <c r="BC80" s="14">
        <f t="shared" si="4"/>
        <v>0</v>
      </c>
      <c r="BD80" s="6">
        <f>IF(ปริมาณงาน!BJ77&gt;=0,BA80,BA80-ABS(ปริมาณงาน!BJ77))</f>
        <v>0</v>
      </c>
      <c r="BE80" s="6" t="str">
        <f t="shared" si="5"/>
        <v>ถูกต้อง</v>
      </c>
    </row>
    <row r="81" spans="1:57">
      <c r="A81" s="15">
        <v>69</v>
      </c>
      <c r="B81" s="15">
        <f>'ผู้เกษียณ ปี 2567 สอน'!B81</f>
        <v>71012012</v>
      </c>
      <c r="C81" s="16" t="str">
        <f>'ผู้เกษียณ ปี 2567 สอน'!C81</f>
        <v>โรงเรียนโสตศึกษาจังหวัดกาญจนบุรี</v>
      </c>
      <c r="D81" s="16" t="str">
        <f>'ผู้เกษียณ ปี 2567 สอน'!D81</f>
        <v>พ.โรงเรียนการศึกษาพิเศษ</v>
      </c>
      <c r="E81" s="16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77"/>
      <c r="AW81" s="77"/>
      <c r="AX81" s="77"/>
      <c r="AY81" s="77"/>
      <c r="AZ81" s="77"/>
      <c r="BA81" s="69">
        <f t="shared" si="3"/>
        <v>0</v>
      </c>
      <c r="BC81" s="14">
        <f t="shared" si="4"/>
        <v>0</v>
      </c>
      <c r="BD81" s="6">
        <f>IF(ปริมาณงาน!BJ78&gt;=0,BA81,BA81-ABS(ปริมาณงาน!BJ78))</f>
        <v>0</v>
      </c>
      <c r="BE81" s="6" t="str">
        <f t="shared" si="5"/>
        <v>ถูกต้อง</v>
      </c>
    </row>
    <row r="82" spans="1:57">
      <c r="A82" s="15">
        <v>70</v>
      </c>
      <c r="B82" s="15">
        <f>'ผู้เกษียณ ปี 2567 สอน'!B82</f>
        <v>76023001</v>
      </c>
      <c r="C82" s="16" t="str">
        <f>'ผู้เกษียณ ปี 2567 สอน'!C82</f>
        <v>โรงเรียนเพชรบุรีปัญญานุกูล</v>
      </c>
      <c r="D82" s="16" t="str">
        <f>'ผู้เกษียณ ปี 2567 สอน'!D82</f>
        <v>พ.โรงเรียนการศึกษาพิเศษ</v>
      </c>
      <c r="E82" s="16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77"/>
      <c r="AW82" s="77"/>
      <c r="AX82" s="77"/>
      <c r="AY82" s="77"/>
      <c r="AZ82" s="77"/>
      <c r="BA82" s="69">
        <f t="shared" si="3"/>
        <v>0</v>
      </c>
      <c r="BC82" s="14">
        <f t="shared" si="4"/>
        <v>0</v>
      </c>
      <c r="BD82" s="6">
        <f>IF(ปริมาณงาน!BJ79&gt;=0,BA82,BA82-ABS(ปริมาณงาน!BJ79))</f>
        <v>0</v>
      </c>
      <c r="BE82" s="6" t="str">
        <f t="shared" si="5"/>
        <v>ถูกต้อง</v>
      </c>
    </row>
    <row r="83" spans="1:57">
      <c r="A83" s="15">
        <v>71</v>
      </c>
      <c r="B83" s="15">
        <f>'ผู้เกษียณ ปี 2567 สอน'!B83</f>
        <v>16012009</v>
      </c>
      <c r="C83" s="16" t="str">
        <f>'ผู้เกษียณ ปี 2567 สอน'!C83</f>
        <v>โรงเรียนลพบุรีปัญญานุกูล</v>
      </c>
      <c r="D83" s="16" t="str">
        <f>'ผู้เกษียณ ปี 2567 สอน'!D83</f>
        <v>พ.โรงเรียนการศึกษาพิเศษ</v>
      </c>
      <c r="E83" s="16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77"/>
      <c r="AW83" s="77"/>
      <c r="AX83" s="77"/>
      <c r="AY83" s="77"/>
      <c r="AZ83" s="77"/>
      <c r="BA83" s="69">
        <f t="shared" si="3"/>
        <v>0</v>
      </c>
      <c r="BC83" s="14">
        <f t="shared" si="4"/>
        <v>0</v>
      </c>
      <c r="BD83" s="6">
        <f>IF(ปริมาณงาน!BJ80&gt;=0,BA83,BA83-ABS(ปริมาณงาน!BJ80))</f>
        <v>0</v>
      </c>
      <c r="BE83" s="6" t="str">
        <f t="shared" si="5"/>
        <v>ถูกต้อง</v>
      </c>
    </row>
    <row r="84" spans="1:57">
      <c r="A84" s="15">
        <v>72</v>
      </c>
      <c r="B84" s="15">
        <f>'ผู้เกษียณ ปี 2567 สอน'!B84</f>
        <v>16013001</v>
      </c>
      <c r="C84" s="16" t="str">
        <f>'ผู้เกษียณ ปี 2567 สอน'!C84</f>
        <v>โรงเรียนโสตศึกษาปานเลิศ</v>
      </c>
      <c r="D84" s="16" t="str">
        <f>'ผู้เกษียณ ปี 2567 สอน'!D84</f>
        <v>พ.โรงเรียนการศึกษาพิเศษ</v>
      </c>
      <c r="E84" s="16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77"/>
      <c r="AW84" s="77"/>
      <c r="AX84" s="77"/>
      <c r="AY84" s="77"/>
      <c r="AZ84" s="77"/>
      <c r="BA84" s="69">
        <f t="shared" si="3"/>
        <v>0</v>
      </c>
      <c r="BC84" s="14">
        <f t="shared" si="4"/>
        <v>0</v>
      </c>
      <c r="BD84" s="6">
        <f>IF(ปริมาณงาน!BJ81&gt;=0,BA84,BA84-ABS(ปริมาณงาน!BJ81))</f>
        <v>0</v>
      </c>
      <c r="BE84" s="6" t="str">
        <f t="shared" si="5"/>
        <v>ถูกต้อง</v>
      </c>
    </row>
    <row r="85" spans="1:57">
      <c r="A85" s="15">
        <v>73</v>
      </c>
      <c r="B85" s="15">
        <f>'ผู้เกษียณ ปี 2567 สอน'!B85</f>
        <v>18013001</v>
      </c>
      <c r="C85" s="16" t="str">
        <f>'ผู้เกษียณ ปี 2567 สอน'!C85</f>
        <v>โรงเรียนศึกษาพิเศษชัยนาท</v>
      </c>
      <c r="D85" s="16" t="str">
        <f>'ผู้เกษียณ ปี 2567 สอน'!D85</f>
        <v>พ.โรงเรียนการศึกษาพิเศษ</v>
      </c>
      <c r="E85" s="16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77"/>
      <c r="AW85" s="77"/>
      <c r="AX85" s="77"/>
      <c r="AY85" s="77"/>
      <c r="AZ85" s="77"/>
      <c r="BA85" s="69">
        <f t="shared" si="3"/>
        <v>0</v>
      </c>
      <c r="BC85" s="14">
        <f t="shared" si="4"/>
        <v>0</v>
      </c>
      <c r="BD85" s="6">
        <f>IF(ปริมาณงาน!BJ82&gt;=0,BA85,BA85-ABS(ปริมาณงาน!BJ82))</f>
        <v>0</v>
      </c>
      <c r="BE85" s="6" t="str">
        <f t="shared" si="5"/>
        <v>ถูกต้อง</v>
      </c>
    </row>
    <row r="86" spans="1:57">
      <c r="A86" s="15">
        <v>74</v>
      </c>
      <c r="B86" s="15">
        <f>'ผู้เกษียณ ปี 2567 สอน'!B86</f>
        <v>63012006</v>
      </c>
      <c r="C86" s="16" t="str">
        <f>'ผู้เกษียณ ปี 2567 สอน'!C86</f>
        <v>โรงเรียนโสตศึกษาจังหวัดตาก</v>
      </c>
      <c r="D86" s="16" t="str">
        <f>'ผู้เกษียณ ปี 2567 สอน'!D86</f>
        <v>พ.โรงเรียนการศึกษาพิเศษ</v>
      </c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77"/>
      <c r="AW86" s="77"/>
      <c r="AX86" s="77"/>
      <c r="AY86" s="77"/>
      <c r="AZ86" s="77"/>
      <c r="BA86" s="69">
        <f t="shared" si="3"/>
        <v>0</v>
      </c>
      <c r="BC86" s="14">
        <f t="shared" si="4"/>
        <v>0</v>
      </c>
      <c r="BD86" s="6">
        <f>IF(ปริมาณงาน!BJ83&gt;=0,BA86,BA86-ABS(ปริมาณงาน!BJ83))</f>
        <v>0</v>
      </c>
      <c r="BE86" s="6" t="str">
        <f t="shared" si="5"/>
        <v>ถูกต้อง</v>
      </c>
    </row>
    <row r="87" spans="1:57">
      <c r="A87" s="15">
        <v>75</v>
      </c>
      <c r="B87" s="15">
        <f>'ผู้เกษียณ ปี 2567 สอน'!B87</f>
        <v>60012009</v>
      </c>
      <c r="C87" s="16" t="str">
        <f>'ผู้เกษียณ ปี 2567 สอน'!C87</f>
        <v>โรงเรียนนครสวรรค์ปัญญานุกูล</v>
      </c>
      <c r="D87" s="16" t="str">
        <f>'ผู้เกษียณ ปี 2567 สอน'!D87</f>
        <v>พ.โรงเรียนการศึกษาพิเศษ</v>
      </c>
      <c r="E87" s="16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77"/>
      <c r="AW87" s="77"/>
      <c r="AX87" s="77"/>
      <c r="AY87" s="77"/>
      <c r="AZ87" s="77"/>
      <c r="BA87" s="69">
        <f t="shared" si="3"/>
        <v>0</v>
      </c>
      <c r="BC87" s="14">
        <f t="shared" si="4"/>
        <v>0</v>
      </c>
      <c r="BD87" s="6">
        <f>IF(ปริมาณงาน!BJ84&gt;=0,BA87,BA87-ABS(ปริมาณงาน!BJ84))</f>
        <v>0</v>
      </c>
      <c r="BE87" s="6" t="str">
        <f t="shared" si="5"/>
        <v>ถูกต้อง</v>
      </c>
    </row>
    <row r="88" spans="1:57">
      <c r="A88" s="15">
        <v>76</v>
      </c>
      <c r="B88" s="15">
        <f>'ผู้เกษียณ ปี 2567 สอน'!B88</f>
        <v>65013001</v>
      </c>
      <c r="C88" s="16" t="str">
        <f>'ผู้เกษียณ ปี 2567 สอน'!C88</f>
        <v>โรงเรียนพิษณุโลกปัญญานุกูล</v>
      </c>
      <c r="D88" s="16" t="str">
        <f>'ผู้เกษียณ ปี 2567 สอน'!D88</f>
        <v>พ.โรงเรียนการศึกษาพิเศษ</v>
      </c>
      <c r="E88" s="16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77"/>
      <c r="AW88" s="77"/>
      <c r="AX88" s="77"/>
      <c r="AY88" s="77"/>
      <c r="AZ88" s="77"/>
      <c r="BA88" s="69">
        <f t="shared" si="3"/>
        <v>0</v>
      </c>
      <c r="BC88" s="14">
        <f t="shared" si="4"/>
        <v>0</v>
      </c>
      <c r="BD88" s="6">
        <f>IF(ปริมาณงาน!BJ85&gt;=0,BA88,BA88-ABS(ปริมาณงาน!BJ85))</f>
        <v>0</v>
      </c>
      <c r="BE88" s="6" t="str">
        <f t="shared" si="5"/>
        <v>ถูกต้อง</v>
      </c>
    </row>
    <row r="89" spans="1:57">
      <c r="A89" s="15">
        <v>77</v>
      </c>
      <c r="B89" s="15">
        <f>'ผู้เกษียณ ปี 2567 สอน'!B89</f>
        <v>66012006</v>
      </c>
      <c r="C89" s="16" t="str">
        <f>'ผู้เกษียณ ปี 2567 สอน'!C89</f>
        <v>โรงเรียนพิจิตรปัญญานุกูล</v>
      </c>
      <c r="D89" s="16" t="str">
        <f>'ผู้เกษียณ ปี 2567 สอน'!D89</f>
        <v>พ.โรงเรียนการศึกษาพิเศษ</v>
      </c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77"/>
      <c r="AW89" s="77"/>
      <c r="AX89" s="77"/>
      <c r="AY89" s="77"/>
      <c r="AZ89" s="77"/>
      <c r="BA89" s="69">
        <f t="shared" si="3"/>
        <v>0</v>
      </c>
      <c r="BC89" s="14">
        <f t="shared" si="4"/>
        <v>0</v>
      </c>
      <c r="BD89" s="6">
        <f>IF(ปริมาณงาน!BJ86&gt;=0,BA89,BA89-ABS(ปริมาณงาน!BJ86))</f>
        <v>0</v>
      </c>
      <c r="BE89" s="6" t="str">
        <f t="shared" si="5"/>
        <v>ถูกต้อง</v>
      </c>
    </row>
    <row r="90" spans="1:57">
      <c r="A90" s="15">
        <v>78</v>
      </c>
      <c r="B90" s="15">
        <f>'ผู้เกษียณ ปี 2567 สอน'!B90</f>
        <v>67012009</v>
      </c>
      <c r="C90" s="16" t="str">
        <f>'ผู้เกษียณ ปี 2567 สอน'!C90</f>
        <v>โรงเรียนโสตศึกษาจังหวัดเพชรบูรณ์</v>
      </c>
      <c r="D90" s="16" t="str">
        <f>'ผู้เกษียณ ปี 2567 สอน'!D90</f>
        <v>พ.โรงเรียนการศึกษาพิเศษ</v>
      </c>
      <c r="E90" s="16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77"/>
      <c r="AW90" s="77"/>
      <c r="AX90" s="77"/>
      <c r="AY90" s="77"/>
      <c r="AZ90" s="77"/>
      <c r="BA90" s="69">
        <f t="shared" si="3"/>
        <v>0</v>
      </c>
      <c r="BC90" s="14">
        <f t="shared" si="4"/>
        <v>0</v>
      </c>
      <c r="BD90" s="6">
        <f>IF(ปริมาณงาน!BJ87&gt;=0,BA90,BA90-ABS(ปริมาณงาน!BJ87))</f>
        <v>0</v>
      </c>
      <c r="BE90" s="6" t="str">
        <f t="shared" si="5"/>
        <v>ถูกต้อง</v>
      </c>
    </row>
    <row r="91" spans="1:57">
      <c r="A91" s="15">
        <v>79</v>
      </c>
      <c r="B91" s="15">
        <f>'ผู้เกษียณ ปี 2567 สอน'!B91</f>
        <v>50012006</v>
      </c>
      <c r="C91" s="16" t="str">
        <f>'ผู้เกษียณ ปี 2567 สอน'!C91</f>
        <v>โรงเรียนโสตศึกษาอนุสารสุนทร</v>
      </c>
      <c r="D91" s="16" t="str">
        <f>'ผู้เกษียณ ปี 2567 สอน'!D91</f>
        <v>พ.โรงเรียนการศึกษาพิเศษ</v>
      </c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77"/>
      <c r="AW91" s="77"/>
      <c r="AX91" s="77"/>
      <c r="AY91" s="77"/>
      <c r="AZ91" s="77"/>
      <c r="BA91" s="69">
        <f t="shared" si="3"/>
        <v>0</v>
      </c>
      <c r="BC91" s="14">
        <f t="shared" si="4"/>
        <v>0</v>
      </c>
      <c r="BD91" s="6">
        <f>IF(ปริมาณงาน!BJ88&gt;=0,BA91,BA91-ABS(ปริมาณงาน!BJ88))</f>
        <v>0</v>
      </c>
      <c r="BE91" s="6" t="str">
        <f t="shared" si="5"/>
        <v>ถูกต้อง</v>
      </c>
    </row>
    <row r="92" spans="1:57">
      <c r="A92" s="15">
        <v>80</v>
      </c>
      <c r="B92" s="15">
        <f>'ผู้เกษียณ ปี 2567 สอน'!B92</f>
        <v>50012007</v>
      </c>
      <c r="C92" s="16" t="str">
        <f>'ผู้เกษียณ ปี 2567 สอน'!C92</f>
        <v>โรงเรียนสอนคนตาบอดภาคเหนือ ในพระบรมราชินูปถัมภ์</v>
      </c>
      <c r="D92" s="16" t="str">
        <f>'ผู้เกษียณ ปี 2567 สอน'!D92</f>
        <v>พ.โรงเรียนการศึกษาพิเศษ</v>
      </c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77"/>
      <c r="AW92" s="77"/>
      <c r="AX92" s="77"/>
      <c r="AY92" s="77"/>
      <c r="AZ92" s="77"/>
      <c r="BA92" s="69">
        <f t="shared" si="3"/>
        <v>0</v>
      </c>
      <c r="BC92" s="14">
        <f t="shared" si="4"/>
        <v>0</v>
      </c>
      <c r="BD92" s="6">
        <f>IF(ปริมาณงาน!BJ89&gt;=0,BA92,BA92-ABS(ปริมาณงาน!BJ89))</f>
        <v>0</v>
      </c>
      <c r="BE92" s="6" t="str">
        <f t="shared" si="5"/>
        <v>ถูกต้อง</v>
      </c>
    </row>
    <row r="93" spans="1:57">
      <c r="A93" s="15">
        <v>81</v>
      </c>
      <c r="B93" s="15">
        <f>'ผู้เกษียณ ปี 2567 สอน'!B93</f>
        <v>50012008</v>
      </c>
      <c r="C93" s="16" t="str">
        <f>'ผู้เกษียณ ปี 2567 สอน'!C93</f>
        <v>โรงเรียนกาวิละอนุกูล</v>
      </c>
      <c r="D93" s="16" t="str">
        <f>'ผู้เกษียณ ปี 2567 สอน'!D93</f>
        <v>พ.โรงเรียนการศึกษาพิเศษ</v>
      </c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77"/>
      <c r="AW93" s="77"/>
      <c r="AX93" s="77"/>
      <c r="AY93" s="77"/>
      <c r="AZ93" s="77"/>
      <c r="BA93" s="69">
        <f t="shared" si="3"/>
        <v>0</v>
      </c>
      <c r="BC93" s="14">
        <f t="shared" si="4"/>
        <v>0</v>
      </c>
      <c r="BD93" s="6">
        <f>IF(ปริมาณงาน!BJ90&gt;=0,BA93,BA93-ABS(ปริมาณงาน!BJ90))</f>
        <v>0</v>
      </c>
      <c r="BE93" s="6" t="str">
        <f t="shared" si="5"/>
        <v>ถูกต้อง</v>
      </c>
    </row>
    <row r="94" spans="1:57">
      <c r="A94" s="15">
        <v>82</v>
      </c>
      <c r="B94" s="15">
        <f>'ผู้เกษียณ ปี 2567 สอน'!B94</f>
        <v>50022010</v>
      </c>
      <c r="C94" s="16" t="str">
        <f>'ผู้เกษียณ ปี 2567 สอน'!C94</f>
        <v>โรงเรียนศรีสังวาลย์เชียงใหม่</v>
      </c>
      <c r="D94" s="16" t="str">
        <f>'ผู้เกษียณ ปี 2567 สอน'!D94</f>
        <v>พ.โรงเรียนการศึกษาพิเศษ</v>
      </c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77"/>
      <c r="AW94" s="77"/>
      <c r="AX94" s="77"/>
      <c r="AY94" s="77"/>
      <c r="AZ94" s="77"/>
      <c r="BA94" s="69">
        <f t="shared" si="3"/>
        <v>0</v>
      </c>
      <c r="BC94" s="14">
        <f t="shared" si="4"/>
        <v>0</v>
      </c>
      <c r="BD94" s="6">
        <f>IF(ปริมาณงาน!BJ91&gt;=0,BA94,BA94-ABS(ปริมาณงาน!BJ91))</f>
        <v>0</v>
      </c>
      <c r="BE94" s="6" t="str">
        <f t="shared" si="5"/>
        <v>ถูกต้อง</v>
      </c>
    </row>
    <row r="95" spans="1:57">
      <c r="A95" s="15">
        <v>83</v>
      </c>
      <c r="B95" s="15">
        <f>'ผู้เกษียณ ปี 2567 สอน'!B95</f>
        <v>55012019</v>
      </c>
      <c r="C95" s="16" t="str">
        <f>'ผู้เกษียณ ปี 2567 สอน'!C95</f>
        <v>โรงเรียนน่านปัญญานุกูล</v>
      </c>
      <c r="D95" s="16" t="str">
        <f>'ผู้เกษียณ ปี 2567 สอน'!D95</f>
        <v>พ.โรงเรียนการศึกษาพิเศษ</v>
      </c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77"/>
      <c r="AW95" s="77"/>
      <c r="AX95" s="77"/>
      <c r="AY95" s="77"/>
      <c r="AZ95" s="77"/>
      <c r="BA95" s="69">
        <f t="shared" si="3"/>
        <v>0</v>
      </c>
      <c r="BC95" s="14">
        <f t="shared" si="4"/>
        <v>0</v>
      </c>
      <c r="BD95" s="6">
        <f>IF(ปริมาณงาน!BJ92&gt;=0,BA95,BA95-ABS(ปริมาณงาน!BJ92))</f>
        <v>0</v>
      </c>
      <c r="BE95" s="6" t="str">
        <f t="shared" si="5"/>
        <v>ถูกต้อง</v>
      </c>
    </row>
    <row r="96" spans="1:57">
      <c r="A96" s="15">
        <v>84</v>
      </c>
      <c r="B96" s="15">
        <f>'ผู้เกษียณ ปี 2567 สอน'!B96</f>
        <v>57013001</v>
      </c>
      <c r="C96" s="16" t="str">
        <f>'ผู้เกษียณ ปี 2567 สอน'!C96</f>
        <v>โรงเรียนเชียงรายปัญญานุกูล</v>
      </c>
      <c r="D96" s="16" t="str">
        <f>'ผู้เกษียณ ปี 2567 สอน'!D96</f>
        <v>พ.โรงเรียนการศึกษาพิเศษ</v>
      </c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77"/>
      <c r="AW96" s="77"/>
      <c r="AX96" s="77"/>
      <c r="AY96" s="77"/>
      <c r="AZ96" s="77"/>
      <c r="BA96" s="69">
        <f t="shared" si="3"/>
        <v>0</v>
      </c>
      <c r="BC96" s="14">
        <f t="shared" si="4"/>
        <v>0</v>
      </c>
      <c r="BD96" s="6">
        <f>IF(ปริมาณงาน!BJ93&gt;=0,BA96,BA96-ABS(ปริมาณงาน!BJ93))</f>
        <v>0</v>
      </c>
      <c r="BE96" s="6" t="str">
        <f t="shared" si="5"/>
        <v>ถูกต้อง</v>
      </c>
    </row>
    <row r="97" spans="1:57">
      <c r="A97" s="15">
        <v>85</v>
      </c>
      <c r="B97" s="15">
        <f>'ผู้เกษียณ ปี 2567 สอน'!B97</f>
        <v>54012007</v>
      </c>
      <c r="C97" s="16" t="str">
        <f>'ผู้เกษียณ ปี 2567 สอน'!C97</f>
        <v>โรงเรียนแพร่ปัญญานุกูล</v>
      </c>
      <c r="D97" s="16" t="str">
        <f>'ผู้เกษียณ ปี 2567 สอน'!D97</f>
        <v>พ.โรงเรียนการศึกษาพิเศษ</v>
      </c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77"/>
      <c r="AW97" s="77"/>
      <c r="AX97" s="77"/>
      <c r="AY97" s="77"/>
      <c r="AZ97" s="77"/>
      <c r="BA97" s="69">
        <f t="shared" si="3"/>
        <v>0</v>
      </c>
      <c r="BC97" s="14">
        <f t="shared" si="4"/>
        <v>0</v>
      </c>
      <c r="BD97" s="6">
        <f>IF(ปริมาณงาน!BJ94&gt;=0,BA97,BA97-ABS(ปริมาณงาน!BJ94))</f>
        <v>0</v>
      </c>
      <c r="BE97" s="6" t="str">
        <f t="shared" si="5"/>
        <v>ถูกต้อง</v>
      </c>
    </row>
    <row r="98" spans="1:57">
      <c r="A98" s="15">
        <v>86</v>
      </c>
      <c r="B98" s="15">
        <f>'ผู้เกษียณ ปี 2567 สอน'!B98</f>
        <v>40012017</v>
      </c>
      <c r="C98" s="16" t="str">
        <f>'ผู้เกษียณ ปี 2567 สอน'!C98</f>
        <v>โรงเรียนโสตศึกษาจังหวัดขอนแก่น</v>
      </c>
      <c r="D98" s="16" t="str">
        <f>'ผู้เกษียณ ปี 2567 สอน'!D98</f>
        <v>พ.โรงเรียนการศึกษาพิเศษ</v>
      </c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77"/>
      <c r="AW98" s="77"/>
      <c r="AX98" s="77"/>
      <c r="AY98" s="77"/>
      <c r="AZ98" s="77"/>
      <c r="BA98" s="69">
        <f t="shared" si="3"/>
        <v>0</v>
      </c>
      <c r="BC98" s="14">
        <f t="shared" si="4"/>
        <v>0</v>
      </c>
      <c r="BD98" s="6">
        <f>IF(ปริมาณงาน!BJ95&gt;=0,BA98,BA98-ABS(ปริมาณงาน!BJ95))</f>
        <v>0</v>
      </c>
      <c r="BE98" s="6" t="str">
        <f t="shared" si="5"/>
        <v>ถูกต้อง</v>
      </c>
    </row>
    <row r="99" spans="1:57">
      <c r="A99" s="15">
        <v>87</v>
      </c>
      <c r="B99" s="15">
        <f>'ผู้เกษียณ ปี 2567 สอน'!B99</f>
        <v>40012018</v>
      </c>
      <c r="C99" s="16" t="str">
        <f>'ผู้เกษียณ ปี 2567 สอน'!C99</f>
        <v>โรงเรียนศรีสังวาลย์ขอนแก่น</v>
      </c>
      <c r="D99" s="16" t="str">
        <f>'ผู้เกษียณ ปี 2567 สอน'!D99</f>
        <v>พ.โรงเรียนการศึกษาพิเศษ</v>
      </c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77"/>
      <c r="AW99" s="77"/>
      <c r="AX99" s="77"/>
      <c r="AY99" s="77"/>
      <c r="AZ99" s="77"/>
      <c r="BA99" s="69">
        <f t="shared" si="3"/>
        <v>0</v>
      </c>
      <c r="BC99" s="14">
        <f t="shared" si="4"/>
        <v>0</v>
      </c>
      <c r="BD99" s="6">
        <f>IF(ปริมาณงาน!BJ96&gt;=0,BA99,BA99-ABS(ปริมาณงาน!BJ96))</f>
        <v>0</v>
      </c>
      <c r="BE99" s="6" t="str">
        <f t="shared" si="5"/>
        <v>ถูกต้อง</v>
      </c>
    </row>
    <row r="100" spans="1:57">
      <c r="A100" s="15">
        <v>88</v>
      </c>
      <c r="B100" s="15">
        <f>'ผู้เกษียณ ปี 2567 สอน'!B100</f>
        <v>41013001</v>
      </c>
      <c r="C100" s="16" t="str">
        <f>'ผู้เกษียณ ปี 2567 สอน'!C100</f>
        <v>โรงเรียนโสตศึกษาจังหวัดอุดรธานี</v>
      </c>
      <c r="D100" s="16" t="str">
        <f>'ผู้เกษียณ ปี 2567 สอน'!D100</f>
        <v>พ.โรงเรียนการศึกษาพิเศษ</v>
      </c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77"/>
      <c r="AW100" s="77"/>
      <c r="AX100" s="77"/>
      <c r="AY100" s="77"/>
      <c r="AZ100" s="77"/>
      <c r="BA100" s="69">
        <f t="shared" si="3"/>
        <v>0</v>
      </c>
      <c r="BC100" s="14">
        <f t="shared" si="4"/>
        <v>0</v>
      </c>
      <c r="BD100" s="6">
        <f>IF(ปริมาณงาน!BJ97&gt;=0,BA100,BA100-ABS(ปริมาณงาน!BJ97))</f>
        <v>0</v>
      </c>
      <c r="BE100" s="6" t="str">
        <f t="shared" si="5"/>
        <v>ถูกต้อง</v>
      </c>
    </row>
    <row r="101" spans="1:57">
      <c r="A101" s="15">
        <v>89</v>
      </c>
      <c r="B101" s="15">
        <f>'ผู้เกษียณ ปี 2567 สอน'!B101</f>
        <v>34012017</v>
      </c>
      <c r="C101" s="16" t="str">
        <f>'ผู้เกษียณ ปี 2567 สอน'!C101</f>
        <v>โรงเรียนอุบลปัญญานุกูล</v>
      </c>
      <c r="D101" s="16" t="str">
        <f>'ผู้เกษียณ ปี 2567 สอน'!D101</f>
        <v>พ.โรงเรียนการศึกษาพิเศษ</v>
      </c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77"/>
      <c r="AW101" s="77"/>
      <c r="AX101" s="77"/>
      <c r="AY101" s="77"/>
      <c r="AZ101" s="77"/>
      <c r="BA101" s="69">
        <f t="shared" si="3"/>
        <v>0</v>
      </c>
      <c r="BC101" s="14">
        <f t="shared" si="4"/>
        <v>0</v>
      </c>
      <c r="BD101" s="6">
        <f>IF(ปริมาณงาน!BJ98&gt;=0,BA101,BA101-ABS(ปริมาณงาน!BJ98))</f>
        <v>0</v>
      </c>
      <c r="BE101" s="6" t="str">
        <f t="shared" si="5"/>
        <v>ถูกต้อง</v>
      </c>
    </row>
    <row r="102" spans="1:57">
      <c r="A102" s="15">
        <v>90</v>
      </c>
      <c r="B102" s="15">
        <f>'ผู้เกษียณ ปี 2567 สอน'!B102</f>
        <v>49013001</v>
      </c>
      <c r="C102" s="16" t="str">
        <f>'ผู้เกษียณ ปี 2567 สอน'!C102</f>
        <v>โรงเรียนโสตศึกษาจังหวัดมุกดาหาร</v>
      </c>
      <c r="D102" s="16" t="str">
        <f>'ผู้เกษียณ ปี 2567 สอน'!D102</f>
        <v>พ.โรงเรียนการศึกษาพิเศษ</v>
      </c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77"/>
      <c r="AW102" s="77"/>
      <c r="AX102" s="77"/>
      <c r="AY102" s="77"/>
      <c r="AZ102" s="77"/>
      <c r="BA102" s="69">
        <f t="shared" si="3"/>
        <v>0</v>
      </c>
      <c r="BC102" s="14">
        <f t="shared" si="4"/>
        <v>0</v>
      </c>
      <c r="BD102" s="6">
        <f>IF(ปริมาณงาน!BJ99&gt;=0,BA102,BA102-ABS(ปริมาณงาน!BJ99))</f>
        <v>0</v>
      </c>
      <c r="BE102" s="6" t="str">
        <f t="shared" si="5"/>
        <v>ถูกต้อง</v>
      </c>
    </row>
    <row r="103" spans="1:57">
      <c r="A103" s="15">
        <v>91</v>
      </c>
      <c r="B103" s="15">
        <f>'ผู้เกษียณ ปี 2567 สอน'!B103</f>
        <v>46023001</v>
      </c>
      <c r="C103" s="16" t="str">
        <f>'ผู้เกษียณ ปี 2567 สอน'!C103</f>
        <v>โรงเรียนกาฬสินธุ์ปัญญานุกูล</v>
      </c>
      <c r="D103" s="16" t="str">
        <f>'ผู้เกษียณ ปี 2567 สอน'!D103</f>
        <v>พ.โรงเรียนการศึกษาพิเศษ</v>
      </c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77"/>
      <c r="AW103" s="77"/>
      <c r="AX103" s="77"/>
      <c r="AY103" s="77"/>
      <c r="AZ103" s="77"/>
      <c r="BA103" s="69">
        <f t="shared" si="3"/>
        <v>0</v>
      </c>
      <c r="BC103" s="14">
        <f t="shared" si="4"/>
        <v>0</v>
      </c>
      <c r="BD103" s="6">
        <f>IF(ปริมาณงาน!BJ100&gt;=0,BA103,BA103-ABS(ปริมาณงาน!BJ100))</f>
        <v>0</v>
      </c>
      <c r="BE103" s="6" t="str">
        <f t="shared" si="5"/>
        <v>ถูกต้อง</v>
      </c>
    </row>
    <row r="104" spans="1:57">
      <c r="A104" s="15">
        <v>92</v>
      </c>
      <c r="B104" s="15">
        <f>'ผู้เกษียณ ปี 2567 สอน'!B104</f>
        <v>45012011</v>
      </c>
      <c r="C104" s="16" t="str">
        <f>'ผู้เกษียณ ปี 2567 สอน'!C104</f>
        <v>โรงเรียนโสตศึกษาจังหวัดร้อยเอ็ด</v>
      </c>
      <c r="D104" s="16" t="str">
        <f>'ผู้เกษียณ ปี 2567 สอน'!D104</f>
        <v>พ.โรงเรียนการศึกษาพิเศษ</v>
      </c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77"/>
      <c r="AW104" s="77"/>
      <c r="AX104" s="77"/>
      <c r="AY104" s="77"/>
      <c r="AZ104" s="77"/>
      <c r="BA104" s="69">
        <f t="shared" si="3"/>
        <v>0</v>
      </c>
      <c r="BC104" s="14">
        <f t="shared" si="4"/>
        <v>0</v>
      </c>
      <c r="BD104" s="6">
        <f>IF(ปริมาณงาน!BJ101&gt;=0,BA104,BA104-ABS(ปริมาณงาน!BJ101))</f>
        <v>0</v>
      </c>
      <c r="BE104" s="6" t="str">
        <f t="shared" si="5"/>
        <v>ถูกต้อง</v>
      </c>
    </row>
    <row r="105" spans="1:57">
      <c r="A105" s="15">
        <v>93</v>
      </c>
      <c r="B105" s="15">
        <f>'ผู้เกษียณ ปี 2567 สอน'!B105</f>
        <v>32033001</v>
      </c>
      <c r="C105" s="16" t="str">
        <f>'ผู้เกษียณ ปี 2567 สอน'!C105</f>
        <v>โรงเรียนโสตศึกษาจังหวัดสุรินทร์</v>
      </c>
      <c r="D105" s="16" t="str">
        <f>'ผู้เกษียณ ปี 2567 สอน'!D105</f>
        <v>พ.โรงเรียนการศึกษาพิเศษ</v>
      </c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77"/>
      <c r="AW105" s="77"/>
      <c r="AX105" s="77"/>
      <c r="AY105" s="77"/>
      <c r="AZ105" s="77"/>
      <c r="BA105" s="69">
        <f t="shared" si="3"/>
        <v>0</v>
      </c>
      <c r="BC105" s="14">
        <f t="shared" si="4"/>
        <v>0</v>
      </c>
      <c r="BD105" s="6">
        <f>IF(ปริมาณงาน!BJ102&gt;=0,BA105,BA105-ABS(ปริมาณงาน!BJ102))</f>
        <v>0</v>
      </c>
      <c r="BE105" s="6" t="str">
        <f t="shared" si="5"/>
        <v>ถูกต้อง</v>
      </c>
    </row>
    <row r="106" spans="1:57">
      <c r="A106" s="15">
        <v>94</v>
      </c>
      <c r="B106" s="15">
        <f>'ผู้เกษียณ ปี 2567 สอน'!B106</f>
        <v>30012013</v>
      </c>
      <c r="C106" s="16" t="str">
        <f>'ผู้เกษียณ ปี 2567 สอน'!C106</f>
        <v>โรงเรียนนครราชสีมาปัญญานุกูล</v>
      </c>
      <c r="D106" s="16" t="str">
        <f>'ผู้เกษียณ ปี 2567 สอน'!D106</f>
        <v>พ.โรงเรียนการศึกษาพิเศษ</v>
      </c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77"/>
      <c r="AW106" s="77"/>
      <c r="AX106" s="77"/>
      <c r="AY106" s="77"/>
      <c r="AZ106" s="77"/>
      <c r="BA106" s="69">
        <f t="shared" si="3"/>
        <v>0</v>
      </c>
      <c r="BC106" s="14">
        <f t="shared" si="4"/>
        <v>0</v>
      </c>
      <c r="BD106" s="6">
        <f>IF(ปริมาณงาน!BJ103&gt;=0,BA106,BA106-ABS(ปริมาณงาน!BJ103))</f>
        <v>0</v>
      </c>
      <c r="BE106" s="6" t="str">
        <f t="shared" si="5"/>
        <v>ถูกต้อง</v>
      </c>
    </row>
    <row r="107" spans="1:57">
      <c r="A107" s="15">
        <v>95</v>
      </c>
      <c r="B107" s="15">
        <f>'ผู้เกษียณ ปี 2567 สอน'!B107</f>
        <v>36012012</v>
      </c>
      <c r="C107" s="16" t="str">
        <f>'ผู้เกษียณ ปี 2567 สอน'!C107</f>
        <v>โรงเรียนโสตศึกษาจังหวัดชัยภูมิ</v>
      </c>
      <c r="D107" s="16" t="str">
        <f>'ผู้เกษียณ ปี 2567 สอน'!D107</f>
        <v>พ.โรงเรียนการศึกษาพิเศษ</v>
      </c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77"/>
      <c r="AW107" s="77"/>
      <c r="AX107" s="77"/>
      <c r="AY107" s="77"/>
      <c r="AZ107" s="77"/>
      <c r="BA107" s="69">
        <f t="shared" si="3"/>
        <v>0</v>
      </c>
      <c r="BC107" s="14">
        <f t="shared" si="4"/>
        <v>0</v>
      </c>
      <c r="BD107" s="6">
        <f>IF(ปริมาณงาน!BJ104&gt;=0,BA107,BA107-ABS(ปริมาณงาน!BJ104))</f>
        <v>0</v>
      </c>
      <c r="BE107" s="6" t="str">
        <f t="shared" si="5"/>
        <v>ถูกต้อง</v>
      </c>
    </row>
    <row r="108" spans="1:57">
      <c r="A108" s="15">
        <v>96</v>
      </c>
      <c r="B108" s="15">
        <f>'ผู้เกษียณ ปี 2567 สอน'!B108</f>
        <v>20012008</v>
      </c>
      <c r="C108" s="16" t="str">
        <f>'ผู้เกษียณ ปี 2567 สอน'!C108</f>
        <v>โรงเรียนโสตศึกษาจังหวัดชลบุรี</v>
      </c>
      <c r="D108" s="16" t="str">
        <f>'ผู้เกษียณ ปี 2567 สอน'!D108</f>
        <v>พ.โรงเรียนการศึกษาพิเศษ</v>
      </c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77"/>
      <c r="AW108" s="77"/>
      <c r="AX108" s="77"/>
      <c r="AY108" s="77"/>
      <c r="AZ108" s="77"/>
      <c r="BA108" s="69">
        <f t="shared" si="3"/>
        <v>0</v>
      </c>
      <c r="BC108" s="14">
        <f t="shared" si="4"/>
        <v>0</v>
      </c>
      <c r="BD108" s="6">
        <f>IF(ปริมาณงาน!BJ105&gt;=0,BA108,BA108-ABS(ปริมาณงาน!BJ105))</f>
        <v>0</v>
      </c>
      <c r="BE108" s="6" t="str">
        <f t="shared" si="5"/>
        <v>ถูกต้อง</v>
      </c>
    </row>
    <row r="109" spans="1:57">
      <c r="A109" s="15">
        <v>97</v>
      </c>
      <c r="B109" s="15">
        <f>'ผู้เกษียณ ปี 2567 สอน'!B109</f>
        <v>20013009</v>
      </c>
      <c r="C109" s="16" t="str">
        <f>'ผู้เกษียณ ปี 2567 สอน'!C109</f>
        <v>โรงเรียนเฉลียวภาวนานุสรณ์ (ศึกษาพิเศษชลบุรี)</v>
      </c>
      <c r="D109" s="16" t="str">
        <f>'ผู้เกษียณ ปี 2567 สอน'!D109</f>
        <v>พ.โรงเรียนการศึกษาพิเศษ</v>
      </c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77"/>
      <c r="AW109" s="77"/>
      <c r="AX109" s="77"/>
      <c r="AY109" s="77"/>
      <c r="AZ109" s="77"/>
      <c r="BA109" s="69">
        <f t="shared" si="3"/>
        <v>0</v>
      </c>
      <c r="BC109" s="14">
        <f t="shared" si="4"/>
        <v>0</v>
      </c>
      <c r="BD109" s="6">
        <f>IF(ปริมาณงาน!BJ106&gt;=0,BA109,BA109-ABS(ปริมาณงาน!BJ106))</f>
        <v>0</v>
      </c>
      <c r="BE109" s="6" t="str">
        <f t="shared" si="5"/>
        <v>ถูกต้อง</v>
      </c>
    </row>
    <row r="110" spans="1:57">
      <c r="A110" s="15">
        <v>98</v>
      </c>
      <c r="B110" s="15">
        <f>'ผู้เกษียณ ปี 2567 สอน'!B110</f>
        <v>21012002</v>
      </c>
      <c r="C110" s="16" t="str">
        <f>'ผู้เกษียณ ปี 2567 สอน'!C110</f>
        <v>โรงเรียนระยองปัญญานุกูล</v>
      </c>
      <c r="D110" s="16" t="str">
        <f>'ผู้เกษียณ ปี 2567 สอน'!D110</f>
        <v>พ.โรงเรียนการศึกษาพิเศษ</v>
      </c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77"/>
      <c r="AW110" s="77"/>
      <c r="AX110" s="77"/>
      <c r="AY110" s="77"/>
      <c r="AZ110" s="77"/>
      <c r="BA110" s="69">
        <f t="shared" si="3"/>
        <v>0</v>
      </c>
      <c r="BC110" s="14">
        <f t="shared" si="4"/>
        <v>0</v>
      </c>
      <c r="BD110" s="6">
        <f>IF(ปริมาณงาน!BJ107&gt;=0,BA110,BA110-ABS(ปริมาณงาน!BJ107))</f>
        <v>0</v>
      </c>
      <c r="BE110" s="6" t="str">
        <f t="shared" si="5"/>
        <v>ถูกต้อง</v>
      </c>
    </row>
    <row r="111" spans="1:57">
      <c r="A111" s="15">
        <v>99</v>
      </c>
      <c r="B111" s="15">
        <f>'ผู้เกษียณ ปี 2567 สอน'!B111</f>
        <v>25012007</v>
      </c>
      <c r="C111" s="16" t="str">
        <f>'ผู้เกษียณ ปี 2567 สอน'!C111</f>
        <v>โรงเรียนโสตศึกษาจังหวัดปราจีนบุรี</v>
      </c>
      <c r="D111" s="16" t="str">
        <f>'ผู้เกษียณ ปี 2567 สอน'!D111</f>
        <v>พ.โรงเรียนการศึกษาพิเศษ</v>
      </c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77"/>
      <c r="AW111" s="77"/>
      <c r="AX111" s="77"/>
      <c r="AY111" s="77"/>
      <c r="AZ111" s="77"/>
      <c r="BA111" s="69">
        <f t="shared" si="3"/>
        <v>0</v>
      </c>
      <c r="BC111" s="14">
        <f t="shared" si="4"/>
        <v>0</v>
      </c>
      <c r="BD111" s="6">
        <f>IF(ปริมาณงาน!BJ108&gt;=0,BA111,BA111-ABS(ปริมาณงาน!BJ108))</f>
        <v>0</v>
      </c>
      <c r="BE111" s="6" t="str">
        <f t="shared" si="5"/>
        <v>ถูกต้อง</v>
      </c>
    </row>
    <row r="112" spans="1:57">
      <c r="A112" s="15">
        <v>100</v>
      </c>
      <c r="B112" s="15">
        <f>'ผู้เกษียณ ปี 2567 สอน'!B112</f>
        <v>24012019</v>
      </c>
      <c r="C112" s="16" t="str">
        <f>'ผู้เกษียณ ปี 2567 สอน'!C112</f>
        <v>โรงเรียนฉะเชิงเทราปัญญานุกูล</v>
      </c>
      <c r="D112" s="16" t="str">
        <f>'ผู้เกษียณ ปี 2567 สอน'!D112</f>
        <v>พ.โรงเรียนการศึกษาพิเศษ</v>
      </c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77"/>
      <c r="AW112" s="77"/>
      <c r="AX112" s="77"/>
      <c r="AY112" s="77"/>
      <c r="AZ112" s="77"/>
      <c r="BA112" s="69">
        <f t="shared" si="3"/>
        <v>0</v>
      </c>
      <c r="BC112" s="14">
        <f t="shared" si="4"/>
        <v>0</v>
      </c>
      <c r="BD112" s="6">
        <f>IF(ปริมาณงาน!BJ109&gt;=0,BA112,BA112-ABS(ปริมาณงาน!BJ109))</f>
        <v>0</v>
      </c>
      <c r="BE112" s="6" t="str">
        <f t="shared" si="5"/>
        <v>ถูกต้อง</v>
      </c>
    </row>
    <row r="113" spans="1:57">
      <c r="A113" s="15">
        <v>101</v>
      </c>
      <c r="B113" s="15" t="str">
        <f>'ผู้เกษียณ ปี 2567 สอน'!B113</f>
        <v>102600CR</v>
      </c>
      <c r="C113" s="16" t="str">
        <f>'ผู้เกษียณ ปี 2567 สอน'!C113</f>
        <v>ศูนย์การศึกษาพิเศษ ส่วนกลาง</v>
      </c>
      <c r="D113" s="16" t="str">
        <f>'ผู้เกษียณ ปี 2567 สอน'!D113</f>
        <v>ศ.ศูนย์การศึกษาพิเศษ</v>
      </c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77"/>
      <c r="AW113" s="77"/>
      <c r="AX113" s="77"/>
      <c r="AY113" s="77"/>
      <c r="AZ113" s="77"/>
      <c r="BA113" s="69">
        <f t="shared" si="3"/>
        <v>0</v>
      </c>
      <c r="BC113" s="14">
        <f t="shared" si="4"/>
        <v>0</v>
      </c>
      <c r="BD113" s="6">
        <f>IF(ปริมาณงาน!BJ110&gt;=0,BA113,BA113-ABS(ปริมาณงาน!BJ110))</f>
        <v>0</v>
      </c>
      <c r="BE113" s="6" t="str">
        <f t="shared" si="5"/>
        <v>ถูกต้อง</v>
      </c>
    </row>
    <row r="114" spans="1:57">
      <c r="A114" s="15">
        <v>102</v>
      </c>
      <c r="B114" s="15" t="str">
        <f>'ผู้เกษียณ ปี 2567 สอน'!B114</f>
        <v>730608CR</v>
      </c>
      <c r="C114" s="16" t="str">
        <f>'ผู้เกษียณ ปี 2567 สอน'!C114</f>
        <v>ศูนย์การศึกษาพิเศษ เขตการศึกษา 1 จังหวัดนครปฐม</v>
      </c>
      <c r="D114" s="16" t="str">
        <f>'ผู้เกษียณ ปี 2567 สอน'!D114</f>
        <v>ศ.ศูนย์การศึกษาพิเศษ</v>
      </c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77"/>
      <c r="AW114" s="77"/>
      <c r="AX114" s="77"/>
      <c r="AY114" s="77"/>
      <c r="AZ114" s="77"/>
      <c r="BA114" s="69">
        <f t="shared" si="3"/>
        <v>0</v>
      </c>
      <c r="BC114" s="14">
        <f t="shared" si="4"/>
        <v>0</v>
      </c>
      <c r="BD114" s="6">
        <f>IF(ปริมาณงาน!BJ111&gt;=0,BA114,BA114-ABS(ปริมาณงาน!BJ111))</f>
        <v>0</v>
      </c>
      <c r="BE114" s="6" t="str">
        <f t="shared" si="5"/>
        <v>ถูกต้อง</v>
      </c>
    </row>
    <row r="115" spans="1:57">
      <c r="A115" s="15">
        <v>103</v>
      </c>
      <c r="B115" s="15" t="str">
        <f>'ผู้เกษียณ ปี 2567 สอน'!B115</f>
        <v>120407CR</v>
      </c>
      <c r="C115" s="16" t="str">
        <f>'ผู้เกษียณ ปี 2567 สอน'!C115</f>
        <v>ศูนย์การศึกษาพิเศษ ประจำจังหวัดนนทบุรี</v>
      </c>
      <c r="D115" s="16" t="str">
        <f>'ผู้เกษียณ ปี 2567 สอน'!D115</f>
        <v>ศ.ศูนย์การศึกษาพิเศษ</v>
      </c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77"/>
      <c r="AW115" s="77"/>
      <c r="AX115" s="77"/>
      <c r="AY115" s="77"/>
      <c r="AZ115" s="77"/>
      <c r="BA115" s="69">
        <f t="shared" si="3"/>
        <v>0</v>
      </c>
      <c r="BC115" s="14">
        <f t="shared" si="4"/>
        <v>0</v>
      </c>
      <c r="BD115" s="6">
        <f>IF(ปริมาณงาน!BJ112&gt;=0,BA115,BA115-ABS(ปริมาณงาน!BJ112))</f>
        <v>0</v>
      </c>
      <c r="BE115" s="6" t="str">
        <f t="shared" si="5"/>
        <v>ถูกต้อง</v>
      </c>
    </row>
    <row r="116" spans="1:57">
      <c r="A116" s="15">
        <v>104</v>
      </c>
      <c r="B116" s="15" t="str">
        <f>'ผู้เกษียณ ปี 2567 สอน'!B116</f>
        <v>130101CR</v>
      </c>
      <c r="C116" s="16" t="str">
        <f>'ผู้เกษียณ ปี 2567 สอน'!C116</f>
        <v>ศูนย์การศึกษาพิเศษ ประจำจังหวัดปทุมธานี</v>
      </c>
      <c r="D116" s="16" t="str">
        <f>'ผู้เกษียณ ปี 2567 สอน'!D116</f>
        <v>ศ.ศูนย์การศึกษาพิเศษ</v>
      </c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77"/>
      <c r="AW116" s="77"/>
      <c r="AX116" s="77"/>
      <c r="AY116" s="77"/>
      <c r="AZ116" s="77"/>
      <c r="BA116" s="69">
        <f t="shared" si="3"/>
        <v>0</v>
      </c>
      <c r="BC116" s="14">
        <f t="shared" si="4"/>
        <v>0</v>
      </c>
      <c r="BD116" s="6">
        <f>IF(ปริมาณงาน!BJ113&gt;=0,BA116,BA116-ABS(ปริมาณงาน!BJ113))</f>
        <v>0</v>
      </c>
      <c r="BE116" s="6" t="str">
        <f t="shared" si="5"/>
        <v>ถูกต้อง</v>
      </c>
    </row>
    <row r="117" spans="1:57">
      <c r="A117" s="15">
        <v>105</v>
      </c>
      <c r="B117" s="15" t="str">
        <f>'ผู้เกษียณ ปี 2567 สอน'!B117</f>
        <v>110101CR</v>
      </c>
      <c r="C117" s="16" t="str">
        <f>'ผู้เกษียณ ปี 2567 สอน'!C117</f>
        <v>ศูนย์การศึกษาพิเศษ ประจำจังหวัดสมุทรปราการ</v>
      </c>
      <c r="D117" s="16" t="str">
        <f>'ผู้เกษียณ ปี 2567 สอน'!D117</f>
        <v>ศ.ศูนย์การศึกษาพิเศษ</v>
      </c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77"/>
      <c r="AW117" s="77"/>
      <c r="AX117" s="77"/>
      <c r="AY117" s="77"/>
      <c r="AZ117" s="77"/>
      <c r="BA117" s="69">
        <f t="shared" si="3"/>
        <v>0</v>
      </c>
      <c r="BC117" s="14">
        <f t="shared" si="4"/>
        <v>0</v>
      </c>
      <c r="BD117" s="6">
        <f>IF(ปริมาณงาน!BJ114&gt;=0,BA117,BA117-ABS(ปริมาณงาน!BJ114))</f>
        <v>0</v>
      </c>
      <c r="BE117" s="6" t="str">
        <f t="shared" si="5"/>
        <v>ถูกต้อง</v>
      </c>
    </row>
    <row r="118" spans="1:57">
      <c r="A118" s="15">
        <v>106</v>
      </c>
      <c r="B118" s="15" t="str">
        <f>'ผู้เกษียณ ปี 2567 สอน'!B118</f>
        <v>740101CR</v>
      </c>
      <c r="C118" s="16" t="str">
        <f>'ผู้เกษียณ ปี 2567 สอน'!C118</f>
        <v>ศูนย์การศึกษาพิเศษ ประจำจังหวัดสมุทรสาคร</v>
      </c>
      <c r="D118" s="16" t="str">
        <f>'ผู้เกษียณ ปี 2567 สอน'!D118</f>
        <v>ศ.ศูนย์การศึกษาพิเศษ</v>
      </c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77"/>
      <c r="AW118" s="77"/>
      <c r="AX118" s="77"/>
      <c r="AY118" s="77"/>
      <c r="AZ118" s="77"/>
      <c r="BA118" s="69">
        <f t="shared" si="3"/>
        <v>0</v>
      </c>
      <c r="BC118" s="14">
        <f t="shared" si="4"/>
        <v>0</v>
      </c>
      <c r="BD118" s="6">
        <f>IF(ปริมาณงาน!BJ115&gt;=0,BA118,BA118-ABS(ปริมาณงาน!BJ115))</f>
        <v>0</v>
      </c>
      <c r="BE118" s="6" t="str">
        <f t="shared" si="5"/>
        <v>ถูกต้อง</v>
      </c>
    </row>
    <row r="119" spans="1:57">
      <c r="A119" s="15">
        <v>107</v>
      </c>
      <c r="B119" s="15" t="str">
        <f>'ผู้เกษียณ ปี 2567 สอน'!B119</f>
        <v>950102CR</v>
      </c>
      <c r="C119" s="16" t="str">
        <f>'ผู้เกษียณ ปี 2567 สอน'!C119</f>
        <v>ศูนย์การศึกษาพิเศษ เขตการศึกษา 2 จังหวัดยะลา</v>
      </c>
      <c r="D119" s="16" t="str">
        <f>'ผู้เกษียณ ปี 2567 สอน'!D119</f>
        <v>ศ.ศูนย์การศึกษาพิเศษ</v>
      </c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77"/>
      <c r="AW119" s="77"/>
      <c r="AX119" s="77"/>
      <c r="AY119" s="77"/>
      <c r="AZ119" s="77"/>
      <c r="BA119" s="69">
        <f t="shared" si="3"/>
        <v>0</v>
      </c>
      <c r="BC119" s="14">
        <f t="shared" si="4"/>
        <v>0</v>
      </c>
      <c r="BD119" s="6">
        <f>IF(ปริมาณงาน!BJ116&gt;=0,BA119,BA119-ABS(ปริมาณงาน!BJ116))</f>
        <v>0</v>
      </c>
      <c r="BE119" s="6" t="str">
        <f t="shared" si="5"/>
        <v>ถูกต้อง</v>
      </c>
    </row>
    <row r="120" spans="1:57">
      <c r="A120" s="15">
        <v>108</v>
      </c>
      <c r="B120" s="15" t="str">
        <f>'ผู้เกษียณ ปี 2567 สอน'!B120</f>
        <v>960101CR</v>
      </c>
      <c r="C120" s="16" t="str">
        <f>'ผู้เกษียณ ปี 2567 สอน'!C120</f>
        <v>ศูนย์การศึกษาพิเศษ ประจำจังหวัดนราธิวาส</v>
      </c>
      <c r="D120" s="16" t="str">
        <f>'ผู้เกษียณ ปี 2567 สอน'!D120</f>
        <v>ศ.ศูนย์การศึกษาพิเศษ</v>
      </c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77"/>
      <c r="AW120" s="77"/>
      <c r="AX120" s="77"/>
      <c r="AY120" s="77"/>
      <c r="AZ120" s="77"/>
      <c r="BA120" s="69">
        <f t="shared" si="3"/>
        <v>0</v>
      </c>
      <c r="BC120" s="14">
        <f t="shared" si="4"/>
        <v>0</v>
      </c>
      <c r="BD120" s="6">
        <f>IF(ปริมาณงาน!BJ117&gt;=0,BA120,BA120-ABS(ปริมาณงาน!BJ117))</f>
        <v>0</v>
      </c>
      <c r="BE120" s="6" t="str">
        <f t="shared" si="5"/>
        <v>ถูกต้อง</v>
      </c>
    </row>
    <row r="121" spans="1:57">
      <c r="A121" s="15">
        <v>109</v>
      </c>
      <c r="B121" s="15" t="str">
        <f>'ผู้เกษียณ ปี 2567 สอน'!B121</f>
        <v>940110CR</v>
      </c>
      <c r="C121" s="16" t="str">
        <f>'ผู้เกษียณ ปี 2567 สอน'!C121</f>
        <v>ศูนย์การศึกษาพิเศษ ประจำจังหวัดปัตตานี</v>
      </c>
      <c r="D121" s="16" t="str">
        <f>'ผู้เกษียณ ปี 2567 สอน'!D121</f>
        <v>ศ.ศูนย์การศึกษาพิเศษ</v>
      </c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77"/>
      <c r="AW121" s="77"/>
      <c r="AX121" s="77"/>
      <c r="AY121" s="77"/>
      <c r="AZ121" s="77"/>
      <c r="BA121" s="69">
        <f t="shared" si="3"/>
        <v>0</v>
      </c>
      <c r="BC121" s="14">
        <f t="shared" si="4"/>
        <v>0</v>
      </c>
      <c r="BD121" s="6">
        <f>IF(ปริมาณงาน!BJ118&gt;=0,BA121,BA121-ABS(ปริมาณงาน!BJ118))</f>
        <v>0</v>
      </c>
      <c r="BE121" s="6" t="str">
        <f t="shared" si="5"/>
        <v>ถูกต้อง</v>
      </c>
    </row>
    <row r="122" spans="1:57">
      <c r="A122" s="15">
        <v>110</v>
      </c>
      <c r="B122" s="15" t="str">
        <f>'ผู้เกษียณ ปี 2567 สอน'!B122</f>
        <v>910102CR</v>
      </c>
      <c r="C122" s="16" t="str">
        <f>'ผู้เกษียณ ปี 2567 สอน'!C122</f>
        <v>ศูนย์การศึกษาพิเศษ ประจำจังหวัดสตูล</v>
      </c>
      <c r="D122" s="16" t="str">
        <f>'ผู้เกษียณ ปี 2567 สอน'!D122</f>
        <v>ศ.ศูนย์การศึกษาพิเศษ</v>
      </c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77"/>
      <c r="AW122" s="77"/>
      <c r="AX122" s="77"/>
      <c r="AY122" s="77"/>
      <c r="AZ122" s="77"/>
      <c r="BA122" s="69">
        <f t="shared" si="3"/>
        <v>0</v>
      </c>
      <c r="BC122" s="14">
        <f t="shared" si="4"/>
        <v>0</v>
      </c>
      <c r="BD122" s="6">
        <f>IF(ปริมาณงาน!BJ119&gt;=0,BA122,BA122-ABS(ปริมาณงาน!BJ119))</f>
        <v>0</v>
      </c>
      <c r="BE122" s="6" t="str">
        <f t="shared" si="5"/>
        <v>ถูกต้อง</v>
      </c>
    </row>
    <row r="123" spans="1:57">
      <c r="A123" s="15">
        <v>111</v>
      </c>
      <c r="B123" s="15" t="str">
        <f>'ผู้เกษียณ ปี 2567 สอน'!B123</f>
        <v>900310CR</v>
      </c>
      <c r="C123" s="16" t="str">
        <f>'ผู้เกษียณ ปี 2567 สอน'!C123</f>
        <v>ศูนย์การศึกษาพิเศษ เขตการศึกษา 3 จังหวัดสงขลา</v>
      </c>
      <c r="D123" s="16" t="str">
        <f>'ผู้เกษียณ ปี 2567 สอน'!D123</f>
        <v>ศ.ศูนย์การศึกษาพิเศษ</v>
      </c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77"/>
      <c r="AW123" s="77"/>
      <c r="AX123" s="77"/>
      <c r="AY123" s="77"/>
      <c r="AZ123" s="77"/>
      <c r="BA123" s="69">
        <f t="shared" si="3"/>
        <v>0</v>
      </c>
      <c r="BC123" s="14">
        <f t="shared" si="4"/>
        <v>0</v>
      </c>
      <c r="BD123" s="6">
        <f>IF(ปริมาณงาน!BJ120&gt;=0,BA123,BA123-ABS(ปริมาณงาน!BJ120))</f>
        <v>0</v>
      </c>
      <c r="BE123" s="6" t="str">
        <f t="shared" si="5"/>
        <v>ถูกต้อง</v>
      </c>
    </row>
    <row r="124" spans="1:57">
      <c r="A124" s="15">
        <v>112</v>
      </c>
      <c r="B124" s="15" t="str">
        <f>'ผู้เกษียณ ปี 2567 สอน'!B124</f>
        <v>860107CR</v>
      </c>
      <c r="C124" s="16" t="str">
        <f>'ผู้เกษียณ ปี 2567 สอน'!C124</f>
        <v>ศูนย์การศึกษาพิเศษ ประจำจังหวัดชุมพร</v>
      </c>
      <c r="D124" s="16" t="str">
        <f>'ผู้เกษียณ ปี 2567 สอน'!D124</f>
        <v>ศ.ศูนย์การศึกษาพิเศษ</v>
      </c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77"/>
      <c r="AW124" s="77"/>
      <c r="AX124" s="77"/>
      <c r="AY124" s="77"/>
      <c r="AZ124" s="77"/>
      <c r="BA124" s="69">
        <f t="shared" si="3"/>
        <v>0</v>
      </c>
      <c r="BC124" s="14">
        <f t="shared" si="4"/>
        <v>0</v>
      </c>
      <c r="BD124" s="6">
        <f>IF(ปริมาณงาน!BJ121&gt;=0,BA124,BA124-ABS(ปริมาณงาน!BJ121))</f>
        <v>0</v>
      </c>
      <c r="BE124" s="6" t="str">
        <f t="shared" si="5"/>
        <v>ถูกต้อง</v>
      </c>
    </row>
    <row r="125" spans="1:57">
      <c r="A125" s="15">
        <v>113</v>
      </c>
      <c r="B125" s="15" t="str">
        <f>'ผู้เกษียณ ปี 2567 สอน'!B125</f>
        <v>802002CR</v>
      </c>
      <c r="C125" s="16" t="str">
        <f>'ผู้เกษียณ ปี 2567 สอน'!C125</f>
        <v>ศูนย์การศึกษาพิเศษ ประจำจังหวัดนครศรีธรรมราช</v>
      </c>
      <c r="D125" s="16" t="str">
        <f>'ผู้เกษียณ ปี 2567 สอน'!D125</f>
        <v>ศ.ศูนย์การศึกษาพิเศษ</v>
      </c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77"/>
      <c r="AW125" s="77"/>
      <c r="AX125" s="77"/>
      <c r="AY125" s="77"/>
      <c r="AZ125" s="77"/>
      <c r="BA125" s="69">
        <f t="shared" si="3"/>
        <v>0</v>
      </c>
      <c r="BC125" s="14">
        <f t="shared" si="4"/>
        <v>0</v>
      </c>
      <c r="BD125" s="6">
        <f>IF(ปริมาณงาน!BJ122&gt;=0,BA125,BA125-ABS(ปริมาณงาน!BJ122))</f>
        <v>0</v>
      </c>
      <c r="BE125" s="6" t="str">
        <f t="shared" si="5"/>
        <v>ถูกต้อง</v>
      </c>
    </row>
    <row r="126" spans="1:57">
      <c r="A126" s="15">
        <v>114</v>
      </c>
      <c r="B126" s="15" t="str">
        <f>'ผู้เกษียณ ปี 2567 สอน'!B126</f>
        <v>930111CR</v>
      </c>
      <c r="C126" s="16" t="str">
        <f>'ผู้เกษียณ ปี 2567 สอน'!C126</f>
        <v>ศูนย์การศึกษาพิเศษ ประจำจังหวัดพัทลุง</v>
      </c>
      <c r="D126" s="16" t="str">
        <f>'ผู้เกษียณ ปี 2567 สอน'!D126</f>
        <v>ศ.ศูนย์การศึกษาพิเศษ</v>
      </c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77"/>
      <c r="AW126" s="77"/>
      <c r="AX126" s="77"/>
      <c r="AY126" s="77"/>
      <c r="AZ126" s="77"/>
      <c r="BA126" s="69">
        <f t="shared" si="3"/>
        <v>0</v>
      </c>
      <c r="BC126" s="14">
        <f t="shared" si="4"/>
        <v>0</v>
      </c>
      <c r="BD126" s="6">
        <f>IF(ปริมาณงาน!BJ123&gt;=0,BA126,BA126-ABS(ปริมาณงาน!BJ123))</f>
        <v>0</v>
      </c>
      <c r="BE126" s="6" t="str">
        <f t="shared" si="5"/>
        <v>ถูกต้อง</v>
      </c>
    </row>
    <row r="127" spans="1:57">
      <c r="A127" s="15">
        <v>115</v>
      </c>
      <c r="B127" s="15" t="str">
        <f>'ผู้เกษียณ ปี 2567 สอน'!B127</f>
        <v>840204CR</v>
      </c>
      <c r="C127" s="16" t="str">
        <f>'ผู้เกษียณ ปี 2567 สอน'!C127</f>
        <v>ศูนย์การศึกษาพิเศษ ประจำจังหวัดสุราษฎร์ธานี</v>
      </c>
      <c r="D127" s="16" t="str">
        <f>'ผู้เกษียณ ปี 2567 สอน'!D127</f>
        <v>ศ.ศูนย์การศึกษาพิเศษ</v>
      </c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77"/>
      <c r="AW127" s="77"/>
      <c r="AX127" s="77"/>
      <c r="AY127" s="77"/>
      <c r="AZ127" s="77"/>
      <c r="BA127" s="69">
        <f t="shared" si="3"/>
        <v>0</v>
      </c>
      <c r="BC127" s="14">
        <f t="shared" si="4"/>
        <v>0</v>
      </c>
      <c r="BD127" s="6">
        <f>IF(ปริมาณงาน!BJ124&gt;=0,BA127,BA127-ABS(ปริมาณงาน!BJ124))</f>
        <v>0</v>
      </c>
      <c r="BE127" s="6" t="str">
        <f t="shared" si="5"/>
        <v>ถูกต้อง</v>
      </c>
    </row>
    <row r="128" spans="1:57">
      <c r="A128" s="15">
        <v>116</v>
      </c>
      <c r="B128" s="15" t="str">
        <f>'ผู้เกษียณ ปี 2567 สอน'!B128</f>
        <v>920106CR</v>
      </c>
      <c r="C128" s="16" t="str">
        <f>'ผู้เกษียณ ปี 2567 สอน'!C128</f>
        <v>ศูนย์การศึกษาพิเศษ เขตการศึกษา 4 จังหวัดตรัง</v>
      </c>
      <c r="D128" s="16" t="str">
        <f>'ผู้เกษียณ ปี 2567 สอน'!D128</f>
        <v>ศ.ศูนย์การศึกษาพิเศษ</v>
      </c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77"/>
      <c r="AW128" s="77"/>
      <c r="AX128" s="77"/>
      <c r="AY128" s="77"/>
      <c r="AZ128" s="77"/>
      <c r="BA128" s="69">
        <f t="shared" si="3"/>
        <v>0</v>
      </c>
      <c r="BC128" s="14">
        <f t="shared" si="4"/>
        <v>0</v>
      </c>
      <c r="BD128" s="6">
        <f>IF(ปริมาณงาน!BJ125&gt;=0,BA128,BA128-ABS(ปริมาณงาน!BJ125))</f>
        <v>0</v>
      </c>
      <c r="BE128" s="6" t="str">
        <f t="shared" si="5"/>
        <v>ถูกต้อง</v>
      </c>
    </row>
    <row r="129" spans="1:57">
      <c r="A129" s="15">
        <v>117</v>
      </c>
      <c r="B129" s="15" t="str">
        <f>'ผู้เกษียณ ปี 2567 สอน'!B129</f>
        <v>830201CR</v>
      </c>
      <c r="C129" s="16" t="str">
        <f>'ผู้เกษียณ ปี 2567 สอน'!C129</f>
        <v>ศูนย์การศึกษาพิเศษ ประจำจังหวัดภูเก็ต</v>
      </c>
      <c r="D129" s="16" t="str">
        <f>'ผู้เกษียณ ปี 2567 สอน'!D129</f>
        <v>ศ.ศูนย์การศึกษาพิเศษ</v>
      </c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77"/>
      <c r="AW129" s="77"/>
      <c r="AX129" s="77"/>
      <c r="AY129" s="77"/>
      <c r="AZ129" s="77"/>
      <c r="BA129" s="69">
        <f t="shared" si="3"/>
        <v>0</v>
      </c>
      <c r="BC129" s="14">
        <f t="shared" si="4"/>
        <v>0</v>
      </c>
      <c r="BD129" s="6">
        <f>IF(ปริมาณงาน!BJ126&gt;=0,BA129,BA129-ABS(ปริมาณงาน!BJ126))</f>
        <v>0</v>
      </c>
      <c r="BE129" s="6" t="str">
        <f t="shared" si="5"/>
        <v>ถูกต้อง</v>
      </c>
    </row>
    <row r="130" spans="1:57">
      <c r="A130" s="15">
        <v>118</v>
      </c>
      <c r="B130" s="15" t="str">
        <f>'ผู้เกษียณ ปี 2567 สอน'!B130</f>
        <v>810115CR</v>
      </c>
      <c r="C130" s="16" t="str">
        <f>'ผู้เกษียณ ปี 2567 สอน'!C130</f>
        <v>ศูนย์การศึกษาพิเศษ ประจำจังหวัดกระบี่</v>
      </c>
      <c r="D130" s="16" t="str">
        <f>'ผู้เกษียณ ปี 2567 สอน'!D130</f>
        <v>ศ.ศูนย์การศึกษาพิเศษ</v>
      </c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77"/>
      <c r="AW130" s="77"/>
      <c r="AX130" s="77"/>
      <c r="AY130" s="77"/>
      <c r="AZ130" s="77"/>
      <c r="BA130" s="69">
        <f t="shared" si="3"/>
        <v>0</v>
      </c>
      <c r="BC130" s="14">
        <f t="shared" si="4"/>
        <v>0</v>
      </c>
      <c r="BD130" s="6">
        <f>IF(ปริมาณงาน!BJ127&gt;=0,BA130,BA130-ABS(ปริมาณงาน!BJ127))</f>
        <v>0</v>
      </c>
      <c r="BE130" s="6" t="str">
        <f t="shared" si="5"/>
        <v>ถูกต้อง</v>
      </c>
    </row>
    <row r="131" spans="1:57">
      <c r="A131" s="15">
        <v>119</v>
      </c>
      <c r="B131" s="15" t="str">
        <f>'ผู้เกษียณ ปี 2567 สอน'!B131</f>
        <v>820503CR</v>
      </c>
      <c r="C131" s="16" t="str">
        <f>'ผู้เกษียณ ปี 2567 สอน'!C131</f>
        <v>ศูนย์การศึกษาพิเศษ ประจำจังหวัดพังงา</v>
      </c>
      <c r="D131" s="16" t="str">
        <f>'ผู้เกษียณ ปี 2567 สอน'!D131</f>
        <v>ศ.ศูนย์การศึกษาพิเศษ</v>
      </c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77"/>
      <c r="AW131" s="77"/>
      <c r="AX131" s="77"/>
      <c r="AY131" s="77"/>
      <c r="AZ131" s="77"/>
      <c r="BA131" s="69">
        <f t="shared" si="3"/>
        <v>0</v>
      </c>
      <c r="BC131" s="14">
        <f t="shared" si="4"/>
        <v>0</v>
      </c>
      <c r="BD131" s="6">
        <f>IF(ปริมาณงาน!BJ128&gt;=0,BA131,BA131-ABS(ปริมาณงาน!BJ128))</f>
        <v>0</v>
      </c>
      <c r="BE131" s="6" t="str">
        <f t="shared" si="5"/>
        <v>ถูกต้อง</v>
      </c>
    </row>
    <row r="132" spans="1:57">
      <c r="A132" s="15">
        <v>120</v>
      </c>
      <c r="B132" s="15" t="str">
        <f>'ผู้เกษียณ ปี 2567 สอน'!B132</f>
        <v>850104CR</v>
      </c>
      <c r="C132" s="16" t="str">
        <f>'ผู้เกษียณ ปี 2567 สอน'!C132</f>
        <v>ศูนย์การศึกษาพิเศษ ประจำจังหวัดระนอง</v>
      </c>
      <c r="D132" s="16" t="str">
        <f>'ผู้เกษียณ ปี 2567 สอน'!D132</f>
        <v>ศ.ศูนย์การศึกษาพิเศษ</v>
      </c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77"/>
      <c r="AW132" s="77"/>
      <c r="AX132" s="77"/>
      <c r="AY132" s="77"/>
      <c r="AZ132" s="77"/>
      <c r="BA132" s="69">
        <f t="shared" si="3"/>
        <v>0</v>
      </c>
      <c r="BC132" s="14">
        <f t="shared" ref="BC132:BC189" si="6">SUM(E132:AZ132)</f>
        <v>0</v>
      </c>
      <c r="BD132" s="6">
        <f>IF(ปริมาณงาน!BJ129&gt;=0,BA132,BA132-ABS(ปริมาณงาน!BJ129))</f>
        <v>0</v>
      </c>
      <c r="BE132" s="6" t="str">
        <f t="shared" si="5"/>
        <v>ถูกต้อง</v>
      </c>
    </row>
    <row r="133" spans="1:57">
      <c r="A133" s="15">
        <v>121</v>
      </c>
      <c r="B133" s="15" t="str">
        <f>'ผู้เกษียณ ปี 2567 สอน'!B133</f>
        <v>720103CR</v>
      </c>
      <c r="C133" s="16" t="str">
        <f>'ผู้เกษียณ ปี 2567 สอน'!C133</f>
        <v>ศูนย์การศึกษาพิเศษ เขตการศึกษา 5 จังหวัดสุพรรณบุรี</v>
      </c>
      <c r="D133" s="16" t="str">
        <f>'ผู้เกษียณ ปี 2567 สอน'!D133</f>
        <v>ศ.ศูนย์การศึกษาพิเศษ</v>
      </c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77"/>
      <c r="AW133" s="77"/>
      <c r="AX133" s="77"/>
      <c r="AY133" s="77"/>
      <c r="AZ133" s="77"/>
      <c r="BA133" s="69">
        <f t="shared" si="3"/>
        <v>0</v>
      </c>
      <c r="BC133" s="14">
        <f t="shared" si="6"/>
        <v>0</v>
      </c>
      <c r="BD133" s="6">
        <f>IF(ปริมาณงาน!BJ130&gt;=0,BA133,BA133-ABS(ปริมาณงาน!BJ130))</f>
        <v>0</v>
      </c>
      <c r="BE133" s="6" t="str">
        <f t="shared" si="5"/>
        <v>ถูกต้อง</v>
      </c>
    </row>
    <row r="134" spans="1:57">
      <c r="A134" s="15">
        <v>122</v>
      </c>
      <c r="B134" s="15" t="str">
        <f>'ผู้เกษียณ ปี 2567 สอน'!B134</f>
        <v>710101CR</v>
      </c>
      <c r="C134" s="16" t="str">
        <f>'ผู้เกษียณ ปี 2567 สอน'!C134</f>
        <v>ศูนย์การศึกษาพิเศษ ประจำจังหวัดกาญจนบุรี</v>
      </c>
      <c r="D134" s="16" t="str">
        <f>'ผู้เกษียณ ปี 2567 สอน'!D134</f>
        <v>ศ.ศูนย์การศึกษาพิเศษ</v>
      </c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77"/>
      <c r="AW134" s="77"/>
      <c r="AX134" s="77"/>
      <c r="AY134" s="77"/>
      <c r="AZ134" s="77"/>
      <c r="BA134" s="69">
        <f t="shared" si="3"/>
        <v>0</v>
      </c>
      <c r="BC134" s="14">
        <f t="shared" si="6"/>
        <v>0</v>
      </c>
      <c r="BD134" s="6">
        <f>IF(ปริมาณงาน!BJ131&gt;=0,BA134,BA134-ABS(ปริมาณงาน!BJ131))</f>
        <v>0</v>
      </c>
      <c r="BE134" s="6" t="str">
        <f t="shared" si="5"/>
        <v>ถูกต้อง</v>
      </c>
    </row>
    <row r="135" spans="1:57">
      <c r="A135" s="15">
        <v>123</v>
      </c>
      <c r="B135" s="15" t="str">
        <f>'ผู้เกษียณ ปี 2567 สอน'!B135</f>
        <v>770103CR</v>
      </c>
      <c r="C135" s="16" t="str">
        <f>'ผู้เกษียณ ปี 2567 สอน'!C135</f>
        <v>ศูนย์การศึกษาพิเศษ ประจำจังหวัดประจวบคีรีขันธ์</v>
      </c>
      <c r="D135" s="16" t="str">
        <f>'ผู้เกษียณ ปี 2567 สอน'!D135</f>
        <v>ศ.ศูนย์การศึกษาพิเศษ</v>
      </c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77"/>
      <c r="AW135" s="77"/>
      <c r="AX135" s="77"/>
      <c r="AY135" s="77"/>
      <c r="AZ135" s="77"/>
      <c r="BA135" s="69">
        <f t="shared" si="3"/>
        <v>0</v>
      </c>
      <c r="BC135" s="14">
        <f t="shared" si="6"/>
        <v>0</v>
      </c>
      <c r="BD135" s="6">
        <f>IF(ปริมาณงาน!BJ132&gt;=0,BA135,BA135-ABS(ปริมาณงาน!BJ132))</f>
        <v>0</v>
      </c>
      <c r="BE135" s="6" t="str">
        <f t="shared" si="5"/>
        <v>ถูกต้อง</v>
      </c>
    </row>
    <row r="136" spans="1:57">
      <c r="A136" s="15">
        <v>124</v>
      </c>
      <c r="B136" s="15" t="str">
        <f>'ผู้เกษียณ ปี 2567 สอน'!B136</f>
        <v>760102CR</v>
      </c>
      <c r="C136" s="16" t="str">
        <f>'ผู้เกษียณ ปี 2567 สอน'!C136</f>
        <v>ศูนย์การศึกษาพิเศษ ประจำจังหวัดเพชรบุรี</v>
      </c>
      <c r="D136" s="16" t="str">
        <f>'ผู้เกษียณ ปี 2567 สอน'!D136</f>
        <v>ศ.ศูนย์การศึกษาพิเศษ</v>
      </c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77"/>
      <c r="AW136" s="77"/>
      <c r="AX136" s="77"/>
      <c r="AY136" s="77"/>
      <c r="AZ136" s="77"/>
      <c r="BA136" s="69">
        <f t="shared" si="3"/>
        <v>0</v>
      </c>
      <c r="BC136" s="14">
        <f t="shared" si="6"/>
        <v>0</v>
      </c>
      <c r="BD136" s="6">
        <f>IF(ปริมาณงาน!BJ133&gt;=0,BA136,BA136-ABS(ปริมาณงาน!BJ133))</f>
        <v>0</v>
      </c>
      <c r="BE136" s="6" t="str">
        <f t="shared" si="5"/>
        <v>ถูกต้อง</v>
      </c>
    </row>
    <row r="137" spans="1:57">
      <c r="A137" s="15">
        <v>125</v>
      </c>
      <c r="B137" s="15" t="str">
        <f>'ผู้เกษียณ ปี 2567 สอน'!B137</f>
        <v>750301CR</v>
      </c>
      <c r="C137" s="16" t="str">
        <f>'ผู้เกษียณ ปี 2567 สอน'!C137</f>
        <v>ศูนย์การศึกษาพิเศษ ประจำจังหวัดสมุทรสงคราม</v>
      </c>
      <c r="D137" s="16" t="str">
        <f>'ผู้เกษียณ ปี 2567 สอน'!D137</f>
        <v>ศ.ศูนย์การศึกษาพิเศษ</v>
      </c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77"/>
      <c r="AW137" s="77"/>
      <c r="AX137" s="77"/>
      <c r="AY137" s="77"/>
      <c r="AZ137" s="77"/>
      <c r="BA137" s="69">
        <f t="shared" si="3"/>
        <v>0</v>
      </c>
      <c r="BC137" s="14">
        <f t="shared" si="6"/>
        <v>0</v>
      </c>
      <c r="BD137" s="6">
        <f>IF(ปริมาณงาน!BJ134&gt;=0,BA137,BA137-ABS(ปริมาณงาน!BJ134))</f>
        <v>0</v>
      </c>
      <c r="BE137" s="6" t="str">
        <f t="shared" si="5"/>
        <v>ถูกต้อง</v>
      </c>
    </row>
    <row r="138" spans="1:57">
      <c r="A138" s="15">
        <v>126</v>
      </c>
      <c r="B138" s="15" t="str">
        <f>'ผู้เกษียณ ปี 2567 สอน'!B138</f>
        <v>700119CR</v>
      </c>
      <c r="C138" s="16" t="str">
        <f>'ผู้เกษียณ ปี 2567 สอน'!C138</f>
        <v>ศูนย์การศึกษาพิเศษ ประจำจังหวัดราชบุรี</v>
      </c>
      <c r="D138" s="16" t="str">
        <f>'ผู้เกษียณ ปี 2567 สอน'!D138</f>
        <v>ศ.ศูนย์การศึกษาพิเศษ</v>
      </c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77"/>
      <c r="AW138" s="77"/>
      <c r="AX138" s="77"/>
      <c r="AY138" s="77"/>
      <c r="AZ138" s="77"/>
      <c r="BA138" s="69">
        <f t="shared" si="3"/>
        <v>0</v>
      </c>
      <c r="BC138" s="14">
        <f t="shared" si="6"/>
        <v>0</v>
      </c>
      <c r="BD138" s="6">
        <f>IF(ปริมาณงาน!BJ135&gt;=0,BA138,BA138-ABS(ปริมาณงาน!BJ135))</f>
        <v>0</v>
      </c>
      <c r="BE138" s="6" t="str">
        <f t="shared" si="5"/>
        <v>ถูกต้อง</v>
      </c>
    </row>
    <row r="139" spans="1:57">
      <c r="A139" s="15">
        <v>127</v>
      </c>
      <c r="B139" s="15" t="str">
        <f>'ผู้เกษียณ ปี 2567 สอน'!B139</f>
        <v>160120CR</v>
      </c>
      <c r="C139" s="16" t="str">
        <f>'ผู้เกษียณ ปี 2567 สอน'!C139</f>
        <v>ศูนย์การศึกษาพิเศษ เขตการศึกษา 6 จังหวัดลพบุรี</v>
      </c>
      <c r="D139" s="16" t="str">
        <f>'ผู้เกษียณ ปี 2567 สอน'!D139</f>
        <v>ศ.ศูนย์การศึกษาพิเศษ</v>
      </c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77"/>
      <c r="AW139" s="77"/>
      <c r="AX139" s="77"/>
      <c r="AY139" s="77"/>
      <c r="AZ139" s="77"/>
      <c r="BA139" s="69">
        <f t="shared" si="3"/>
        <v>0</v>
      </c>
      <c r="BC139" s="14">
        <f t="shared" si="6"/>
        <v>0</v>
      </c>
      <c r="BD139" s="6">
        <f>IF(ปริมาณงาน!BJ136&gt;=0,BA139,BA139-ABS(ปริมาณงาน!BJ136))</f>
        <v>0</v>
      </c>
      <c r="BE139" s="6" t="str">
        <f t="shared" si="5"/>
        <v>ถูกต้อง</v>
      </c>
    </row>
    <row r="140" spans="1:57">
      <c r="A140" s="15">
        <v>128</v>
      </c>
      <c r="B140" s="15" t="str">
        <f>'ผู้เกษียณ ปี 2567 สอน'!B140</f>
        <v>180104CR</v>
      </c>
      <c r="C140" s="16" t="str">
        <f>'ผู้เกษียณ ปี 2567 สอน'!C140</f>
        <v>ศูนย์การศึกษาพิเศษ ประจำจังหวัดชัยนาท</v>
      </c>
      <c r="D140" s="16" t="str">
        <f>'ผู้เกษียณ ปี 2567 สอน'!D140</f>
        <v>ศ.ศูนย์การศึกษาพิเศษ</v>
      </c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77"/>
      <c r="AW140" s="77"/>
      <c r="AX140" s="77"/>
      <c r="AY140" s="77"/>
      <c r="AZ140" s="77"/>
      <c r="BA140" s="69">
        <f t="shared" si="3"/>
        <v>0</v>
      </c>
      <c r="BC140" s="14">
        <f t="shared" si="6"/>
        <v>0</v>
      </c>
      <c r="BD140" s="6">
        <f>IF(ปริมาณงาน!BJ137&gt;=0,BA140,BA140-ABS(ปริมาณงาน!BJ137))</f>
        <v>0</v>
      </c>
      <c r="BE140" s="6" t="str">
        <f t="shared" si="5"/>
        <v>ถูกต้อง</v>
      </c>
    </row>
    <row r="141" spans="1:57">
      <c r="A141" s="15">
        <v>129</v>
      </c>
      <c r="B141" s="15" t="str">
        <f>'ผู้เกษียณ ปี 2567 สอน'!B141</f>
        <v>140301CR</v>
      </c>
      <c r="C141" s="16" t="str">
        <f>'ผู้เกษียณ ปี 2567 สอน'!C141</f>
        <v>ศูนย์การศึกษาพิเศษ ประจำจังหวัดพระนครศรีอยุธยา</v>
      </c>
      <c r="D141" s="16" t="str">
        <f>'ผู้เกษียณ ปี 2567 สอน'!D141</f>
        <v>ศ.ศูนย์การศึกษาพิเศษ</v>
      </c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77"/>
      <c r="AW141" s="77"/>
      <c r="AX141" s="77"/>
      <c r="AY141" s="77"/>
      <c r="AZ141" s="77"/>
      <c r="BA141" s="69">
        <f t="shared" si="3"/>
        <v>0</v>
      </c>
      <c r="BC141" s="14">
        <f t="shared" si="6"/>
        <v>0</v>
      </c>
      <c r="BD141" s="6">
        <f>IF(ปริมาณงาน!BJ138&gt;=0,BA141,BA141-ABS(ปริมาณงาน!BJ138))</f>
        <v>0</v>
      </c>
      <c r="BE141" s="6" t="str">
        <f t="shared" si="5"/>
        <v>ถูกต้อง</v>
      </c>
    </row>
    <row r="142" spans="1:57">
      <c r="A142" s="15">
        <v>130</v>
      </c>
      <c r="B142" s="15" t="str">
        <f>'ผู้เกษียณ ปี 2567 สอน'!B142</f>
        <v>191305CR</v>
      </c>
      <c r="C142" s="16" t="str">
        <f>'ผู้เกษียณ ปี 2567 สอน'!C142</f>
        <v>ศูนย์การศึกษาพิเศษ ประจำจังหวัดสระบุรี</v>
      </c>
      <c r="D142" s="16" t="str">
        <f>'ผู้เกษียณ ปี 2567 สอน'!D142</f>
        <v>ศ.ศูนย์การศึกษาพิเศษ</v>
      </c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77"/>
      <c r="AW142" s="77"/>
      <c r="AX142" s="77"/>
      <c r="AY142" s="77"/>
      <c r="AZ142" s="77"/>
      <c r="BA142" s="69">
        <f t="shared" ref="BA142:BA189" si="7">SUM(E142:AZ142)</f>
        <v>0</v>
      </c>
      <c r="BC142" s="14">
        <f t="shared" si="6"/>
        <v>0</v>
      </c>
      <c r="BD142" s="6">
        <f>IF(ปริมาณงาน!BJ139&gt;=0,BA142,BA142-ABS(ปริมาณงาน!BJ139))</f>
        <v>0</v>
      </c>
      <c r="BE142" s="6" t="str">
        <f t="shared" ref="BE142:BE189" si="8">IF(BD142=0,"ถูกต้อง","ไม่ถูกต้อง")</f>
        <v>ถูกต้อง</v>
      </c>
    </row>
    <row r="143" spans="1:57">
      <c r="A143" s="15">
        <v>131</v>
      </c>
      <c r="B143" s="15" t="str">
        <f>'ผู้เกษียณ ปี 2567 สอน'!B143</f>
        <v>170104CR</v>
      </c>
      <c r="C143" s="16" t="str">
        <f>'ผู้เกษียณ ปี 2567 สอน'!C143</f>
        <v>ศูนย์การศึกษาพิเศษ ประจำจังหวัดสิงห์บุรี</v>
      </c>
      <c r="D143" s="16" t="str">
        <f>'ผู้เกษียณ ปี 2567 สอน'!D143</f>
        <v>ศ.ศูนย์การศึกษาพิเศษ</v>
      </c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77"/>
      <c r="AW143" s="77"/>
      <c r="AX143" s="77"/>
      <c r="AY143" s="77"/>
      <c r="AZ143" s="77"/>
      <c r="BA143" s="69">
        <f t="shared" si="7"/>
        <v>0</v>
      </c>
      <c r="BC143" s="14">
        <f t="shared" si="6"/>
        <v>0</v>
      </c>
      <c r="BD143" s="6">
        <f>IF(ปริมาณงาน!BJ140&gt;=0,BA143,BA143-ABS(ปริมาณงาน!BJ140))</f>
        <v>0</v>
      </c>
      <c r="BE143" s="6" t="str">
        <f t="shared" si="8"/>
        <v>ถูกต้อง</v>
      </c>
    </row>
    <row r="144" spans="1:57">
      <c r="A144" s="15">
        <v>132</v>
      </c>
      <c r="B144" s="15" t="str">
        <f>'ผู้เกษียณ ปี 2567 สอน'!B144</f>
        <v>610102CR</v>
      </c>
      <c r="C144" s="16" t="str">
        <f>'ผู้เกษียณ ปี 2567 สอน'!C144</f>
        <v>ศูนย์การศึกษาพิเศษ ประจำจังหวัดอุทัยธานี</v>
      </c>
      <c r="D144" s="16" t="str">
        <f>'ผู้เกษียณ ปี 2567 สอน'!D144</f>
        <v>ศ.ศูนย์การศึกษาพิเศษ</v>
      </c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77"/>
      <c r="AW144" s="77"/>
      <c r="AX144" s="77"/>
      <c r="AY144" s="77"/>
      <c r="AZ144" s="77"/>
      <c r="BA144" s="69">
        <f t="shared" si="7"/>
        <v>0</v>
      </c>
      <c r="BC144" s="14">
        <f t="shared" si="6"/>
        <v>0</v>
      </c>
      <c r="BD144" s="6">
        <f>IF(ปริมาณงาน!BJ141&gt;=0,BA144,BA144-ABS(ปริมาณงาน!BJ141))</f>
        <v>0</v>
      </c>
      <c r="BE144" s="6" t="str">
        <f t="shared" si="8"/>
        <v>ถูกต้อง</v>
      </c>
    </row>
    <row r="145" spans="1:57">
      <c r="A145" s="15">
        <v>133</v>
      </c>
      <c r="B145" s="15" t="str">
        <f>'ผู้เกษียณ ปี 2567 สอน'!B145</f>
        <v>150110CR</v>
      </c>
      <c r="C145" s="16" t="str">
        <f>'ผู้เกษียณ ปี 2567 สอน'!C145</f>
        <v>ศูนย์การศึกษาพิเศษ ประจำจังหวัดอ่างทอง</v>
      </c>
      <c r="D145" s="16" t="str">
        <f>'ผู้เกษียณ ปี 2567 สอน'!D145</f>
        <v>ศ.ศูนย์การศึกษาพิเศษ</v>
      </c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77"/>
      <c r="AW145" s="77"/>
      <c r="AX145" s="77"/>
      <c r="AY145" s="77"/>
      <c r="AZ145" s="77"/>
      <c r="BA145" s="69">
        <f t="shared" si="7"/>
        <v>0</v>
      </c>
      <c r="BC145" s="14">
        <f t="shared" si="6"/>
        <v>0</v>
      </c>
      <c r="BD145" s="6">
        <f>IF(ปริมาณงาน!BJ142&gt;=0,BA145,BA145-ABS(ปริมาณงาน!BJ142))</f>
        <v>0</v>
      </c>
      <c r="BE145" s="6" t="str">
        <f t="shared" si="8"/>
        <v>ถูกต้อง</v>
      </c>
    </row>
    <row r="146" spans="1:57">
      <c r="A146" s="15">
        <v>134</v>
      </c>
      <c r="B146" s="15" t="str">
        <f>'ผู้เกษียณ ปี 2567 สอน'!B146</f>
        <v>650105CR</v>
      </c>
      <c r="C146" s="16" t="str">
        <f>'ผู้เกษียณ ปี 2567 สอน'!C146</f>
        <v>ศูนย์การศึกษาพิเศษ เขตการศึกษา 7 จังหวัดพิษณุโลก</v>
      </c>
      <c r="D146" s="16" t="str">
        <f>'ผู้เกษียณ ปี 2567 สอน'!D146</f>
        <v>ศ.ศูนย์การศึกษาพิเศษ</v>
      </c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77"/>
      <c r="AW146" s="77"/>
      <c r="AX146" s="77"/>
      <c r="AY146" s="77"/>
      <c r="AZ146" s="77"/>
      <c r="BA146" s="69">
        <f t="shared" si="7"/>
        <v>0</v>
      </c>
      <c r="BC146" s="14">
        <f t="shared" si="6"/>
        <v>0</v>
      </c>
      <c r="BD146" s="6">
        <f>IF(ปริมาณงาน!BJ143&gt;=0,BA146,BA146-ABS(ปริมาณงาน!BJ143))</f>
        <v>0</v>
      </c>
      <c r="BE146" s="6" t="str">
        <f t="shared" si="8"/>
        <v>ถูกต้อง</v>
      </c>
    </row>
    <row r="147" spans="1:57">
      <c r="A147" s="15">
        <v>135</v>
      </c>
      <c r="B147" s="15" t="str">
        <f>'ผู้เกษียณ ปี 2567 สอน'!B147</f>
        <v>620101CR</v>
      </c>
      <c r="C147" s="16" t="str">
        <f>'ผู้เกษียณ ปี 2567 สอน'!C147</f>
        <v>ศูนย์การศึกษาพิเศษ ประจำจังหวัดกำแพงเพชร</v>
      </c>
      <c r="D147" s="16" t="str">
        <f>'ผู้เกษียณ ปี 2567 สอน'!D147</f>
        <v>ศ.ศูนย์การศึกษาพิเศษ</v>
      </c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77"/>
      <c r="AW147" s="77"/>
      <c r="AX147" s="77"/>
      <c r="AY147" s="77"/>
      <c r="AZ147" s="77"/>
      <c r="BA147" s="69">
        <f t="shared" si="7"/>
        <v>0</v>
      </c>
      <c r="BC147" s="14">
        <f t="shared" si="6"/>
        <v>0</v>
      </c>
      <c r="BD147" s="6">
        <f>IF(ปริมาณงาน!BJ144&gt;=0,BA147,BA147-ABS(ปริมาณงาน!BJ144))</f>
        <v>0</v>
      </c>
      <c r="BE147" s="6" t="str">
        <f t="shared" si="8"/>
        <v>ถูกต้อง</v>
      </c>
    </row>
    <row r="148" spans="1:57">
      <c r="A148" s="15">
        <v>136</v>
      </c>
      <c r="B148" s="15" t="str">
        <f>'ผู้เกษียณ ปี 2567 สอน'!B148</f>
        <v>630112CR</v>
      </c>
      <c r="C148" s="16" t="str">
        <f>'ผู้เกษียณ ปี 2567 สอน'!C148</f>
        <v>ศูนย์การศึกษาพิเศษ ประจำจังหวัดตาก</v>
      </c>
      <c r="D148" s="16" t="str">
        <f>'ผู้เกษียณ ปี 2567 สอน'!D148</f>
        <v>ศ.ศูนย์การศึกษาพิเศษ</v>
      </c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77"/>
      <c r="AW148" s="77"/>
      <c r="AX148" s="77"/>
      <c r="AY148" s="77"/>
      <c r="AZ148" s="77"/>
      <c r="BA148" s="69">
        <f t="shared" si="7"/>
        <v>0</v>
      </c>
      <c r="BC148" s="14">
        <f t="shared" si="6"/>
        <v>0</v>
      </c>
      <c r="BD148" s="6">
        <f>IF(ปริมาณงาน!BJ145&gt;=0,BA148,BA148-ABS(ปริมาณงาน!BJ145))</f>
        <v>0</v>
      </c>
      <c r="BE148" s="6" t="str">
        <f t="shared" si="8"/>
        <v>ถูกต้อง</v>
      </c>
    </row>
    <row r="149" spans="1:57">
      <c r="A149" s="15">
        <v>137</v>
      </c>
      <c r="B149" s="15" t="str">
        <f>'ผู้เกษียณ ปี 2567 สอน'!B149</f>
        <v>600107CR</v>
      </c>
      <c r="C149" s="16" t="str">
        <f>'ผู้เกษียณ ปี 2567 สอน'!C149</f>
        <v>ศูนย์การศึกษาพิเศษ ประจำจังหวัดนครสวรรค์</v>
      </c>
      <c r="D149" s="16" t="str">
        <f>'ผู้เกษียณ ปี 2567 สอน'!D149</f>
        <v>ศ.ศูนย์การศึกษาพิเศษ</v>
      </c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77"/>
      <c r="AW149" s="77"/>
      <c r="AX149" s="77"/>
      <c r="AY149" s="77"/>
      <c r="AZ149" s="77"/>
      <c r="BA149" s="69">
        <f t="shared" si="7"/>
        <v>0</v>
      </c>
      <c r="BC149" s="14">
        <f t="shared" si="6"/>
        <v>0</v>
      </c>
      <c r="BD149" s="6">
        <f>IF(ปริมาณงาน!BJ146&gt;=0,BA149,BA149-ABS(ปริมาณงาน!BJ146))</f>
        <v>0</v>
      </c>
      <c r="BE149" s="6" t="str">
        <f t="shared" si="8"/>
        <v>ถูกต้อง</v>
      </c>
    </row>
    <row r="150" spans="1:57">
      <c r="A150" s="15">
        <v>138</v>
      </c>
      <c r="B150" s="15" t="str">
        <f>'ผู้เกษียณ ปี 2567 สอน'!B150</f>
        <v>660106CR</v>
      </c>
      <c r="C150" s="16" t="str">
        <f>'ผู้เกษียณ ปี 2567 สอน'!C150</f>
        <v>ศูนย์การศึกษาพิเศษ ประจำจังหวัดพิจิตร</v>
      </c>
      <c r="D150" s="16" t="str">
        <f>'ผู้เกษียณ ปี 2567 สอน'!D150</f>
        <v>ศ.ศูนย์การศึกษาพิเศษ</v>
      </c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77"/>
      <c r="AW150" s="77"/>
      <c r="AX150" s="77"/>
      <c r="AY150" s="77"/>
      <c r="AZ150" s="77"/>
      <c r="BA150" s="69">
        <f t="shared" si="7"/>
        <v>0</v>
      </c>
      <c r="BC150" s="14">
        <f t="shared" si="6"/>
        <v>0</v>
      </c>
      <c r="BD150" s="6">
        <f>IF(ปริมาณงาน!BJ147&gt;=0,BA150,BA150-ABS(ปริมาณงาน!BJ147))</f>
        <v>0</v>
      </c>
      <c r="BE150" s="6" t="str">
        <f t="shared" si="8"/>
        <v>ถูกต้อง</v>
      </c>
    </row>
    <row r="151" spans="1:57">
      <c r="A151" s="15">
        <v>139</v>
      </c>
      <c r="B151" s="15" t="str">
        <f>'ผู้เกษียณ ปี 2567 สอน'!B151</f>
        <v>670103CR</v>
      </c>
      <c r="C151" s="16" t="str">
        <f>'ผู้เกษียณ ปี 2567 สอน'!C151</f>
        <v>ศูนย์การศึกษาพิเศษ ประจำจังหวัดเพชรบูรณ์</v>
      </c>
      <c r="D151" s="16" t="str">
        <f>'ผู้เกษียณ ปี 2567 สอน'!D151</f>
        <v>ศ.ศูนย์การศึกษาพิเศษ</v>
      </c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77"/>
      <c r="AW151" s="77"/>
      <c r="AX151" s="77"/>
      <c r="AY151" s="77"/>
      <c r="AZ151" s="77"/>
      <c r="BA151" s="69">
        <f t="shared" si="7"/>
        <v>0</v>
      </c>
      <c r="BC151" s="14">
        <f t="shared" si="6"/>
        <v>0</v>
      </c>
      <c r="BD151" s="6">
        <f>IF(ปริมาณงาน!BJ148&gt;=0,BA151,BA151-ABS(ปริมาณงาน!BJ148))</f>
        <v>0</v>
      </c>
      <c r="BE151" s="6" t="str">
        <f t="shared" si="8"/>
        <v>ถูกต้อง</v>
      </c>
    </row>
    <row r="152" spans="1:57">
      <c r="A152" s="15">
        <v>140</v>
      </c>
      <c r="B152" s="15" t="str">
        <f>'ผู้เกษียณ ปี 2567 สอน'!B152</f>
        <v>640104CR</v>
      </c>
      <c r="C152" s="16" t="str">
        <f>'ผู้เกษียณ ปี 2567 สอน'!C152</f>
        <v>ศูนย์การศึกษาพิเศษ ประจำจังหวัดสุโขทัย</v>
      </c>
      <c r="D152" s="16" t="str">
        <f>'ผู้เกษียณ ปี 2567 สอน'!D152</f>
        <v>ศ.ศูนย์การศึกษาพิเศษ</v>
      </c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77"/>
      <c r="AW152" s="77"/>
      <c r="AX152" s="77"/>
      <c r="AY152" s="77"/>
      <c r="AZ152" s="77"/>
      <c r="BA152" s="69">
        <f t="shared" si="7"/>
        <v>0</v>
      </c>
      <c r="BC152" s="14">
        <f t="shared" si="6"/>
        <v>0</v>
      </c>
      <c r="BD152" s="6">
        <f>IF(ปริมาณงาน!BJ149&gt;=0,BA152,BA152-ABS(ปริมาณงาน!BJ149))</f>
        <v>0</v>
      </c>
      <c r="BE152" s="6" t="str">
        <f t="shared" si="8"/>
        <v>ถูกต้อง</v>
      </c>
    </row>
    <row r="153" spans="1:57">
      <c r="A153" s="15">
        <v>141</v>
      </c>
      <c r="B153" s="15" t="str">
        <f>'ผู้เกษียณ ปี 2567 สอน'!B153</f>
        <v>530807CR</v>
      </c>
      <c r="C153" s="16" t="str">
        <f>'ผู้เกษียณ ปี 2567 สอน'!C153</f>
        <v>ศูนย์การศึกษาพิเศษ ประจำจังหวัดอุตรดิตถ์</v>
      </c>
      <c r="D153" s="16" t="str">
        <f>'ผู้เกษียณ ปี 2567 สอน'!D153</f>
        <v>ศ.ศูนย์การศึกษาพิเศษ</v>
      </c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77"/>
      <c r="AW153" s="77"/>
      <c r="AX153" s="77"/>
      <c r="AY153" s="77"/>
      <c r="AZ153" s="77"/>
      <c r="BA153" s="69">
        <f t="shared" si="7"/>
        <v>0</v>
      </c>
      <c r="BC153" s="14">
        <f t="shared" si="6"/>
        <v>0</v>
      </c>
      <c r="BD153" s="6">
        <f>IF(ปริมาณงาน!BJ150&gt;=0,BA153,BA153-ABS(ปริมาณงาน!BJ150))</f>
        <v>0</v>
      </c>
      <c r="BE153" s="6" t="str">
        <f t="shared" si="8"/>
        <v>ถูกต้อง</v>
      </c>
    </row>
    <row r="154" spans="1:57">
      <c r="A154" s="15">
        <v>142</v>
      </c>
      <c r="B154" s="15" t="str">
        <f>'ผู้เกษียณ ปี 2567 สอน'!B154</f>
        <v>500710CR</v>
      </c>
      <c r="C154" s="16" t="str">
        <f>'ผู้เกษียณ ปี 2567 สอน'!C154</f>
        <v>ศูนย์การศึกษาพิเศษ เขตการศึกษา 8 จังหวัดเชียงใหม่</v>
      </c>
      <c r="D154" s="16" t="str">
        <f>'ผู้เกษียณ ปี 2567 สอน'!D154</f>
        <v>ศ.ศูนย์การศึกษาพิเศษ</v>
      </c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77"/>
      <c r="AW154" s="77"/>
      <c r="AX154" s="77"/>
      <c r="AY154" s="77"/>
      <c r="AZ154" s="77"/>
      <c r="BA154" s="69">
        <f t="shared" si="7"/>
        <v>0</v>
      </c>
      <c r="BC154" s="14">
        <f t="shared" si="6"/>
        <v>0</v>
      </c>
      <c r="BD154" s="6">
        <f>IF(ปริมาณงาน!BJ151&gt;=0,BA154,BA154-ABS(ปริมาณงาน!BJ151))</f>
        <v>0</v>
      </c>
      <c r="BE154" s="6" t="str">
        <f t="shared" si="8"/>
        <v>ถูกต้อง</v>
      </c>
    </row>
    <row r="155" spans="1:57">
      <c r="A155" s="15">
        <v>143</v>
      </c>
      <c r="B155" s="15" t="str">
        <f>'ผู้เกษียณ ปี 2567 สอน'!B155</f>
        <v>570114CR</v>
      </c>
      <c r="C155" s="16" t="str">
        <f>'ผู้เกษียณ ปี 2567 สอน'!C155</f>
        <v>ศูนย์การศึกษาพิเศษ ประจำจังหวัดเชียงราย</v>
      </c>
      <c r="D155" s="16" t="str">
        <f>'ผู้เกษียณ ปี 2567 สอน'!D155</f>
        <v>ศ.ศูนย์การศึกษาพิเศษ</v>
      </c>
      <c r="E155" s="16"/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77"/>
      <c r="AW155" s="77"/>
      <c r="AX155" s="77"/>
      <c r="AY155" s="77"/>
      <c r="AZ155" s="77"/>
      <c r="BA155" s="69">
        <f t="shared" si="7"/>
        <v>0</v>
      </c>
      <c r="BC155" s="14">
        <f t="shared" si="6"/>
        <v>0</v>
      </c>
      <c r="BD155" s="6">
        <f>IF(ปริมาณงาน!BJ152&gt;=0,BA155,BA155-ABS(ปริมาณงาน!BJ152))</f>
        <v>0</v>
      </c>
      <c r="BE155" s="6" t="str">
        <f t="shared" si="8"/>
        <v>ถูกต้อง</v>
      </c>
    </row>
    <row r="156" spans="1:57">
      <c r="A156" s="15">
        <v>144</v>
      </c>
      <c r="B156" s="15" t="str">
        <f>'ผู้เกษียณ ปี 2567 สอน'!B156</f>
        <v>550104CR</v>
      </c>
      <c r="C156" s="16" t="str">
        <f>'ผู้เกษียณ ปี 2567 สอน'!C156</f>
        <v>ศูนย์การศึกษาพิเศษ ประจำจังหวัดน่าน</v>
      </c>
      <c r="D156" s="16" t="str">
        <f>'ผู้เกษียณ ปี 2567 สอน'!D156</f>
        <v>ศ.ศูนย์การศึกษาพิเศษ</v>
      </c>
      <c r="E156" s="16"/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77"/>
      <c r="AW156" s="77"/>
      <c r="AX156" s="77"/>
      <c r="AY156" s="77"/>
      <c r="AZ156" s="77"/>
      <c r="BA156" s="69">
        <f t="shared" si="7"/>
        <v>0</v>
      </c>
      <c r="BC156" s="14">
        <f t="shared" si="6"/>
        <v>0</v>
      </c>
      <c r="BD156" s="6">
        <f>IF(ปริมาณงาน!BJ153&gt;=0,BA156,BA156-ABS(ปริมาณงาน!BJ153))</f>
        <v>0</v>
      </c>
      <c r="BE156" s="6" t="str">
        <f t="shared" si="8"/>
        <v>ถูกต้อง</v>
      </c>
    </row>
    <row r="157" spans="1:57">
      <c r="A157" s="15">
        <v>145</v>
      </c>
      <c r="B157" s="15" t="str">
        <f>'ผู้เกษียณ ปี 2567 สอน'!B157</f>
        <v>560113CR</v>
      </c>
      <c r="C157" s="16" t="str">
        <f>'ผู้เกษียณ ปี 2567 สอน'!C157</f>
        <v>ศูนย์การศึกษาพิเศษ ประจำจังหวัดพะเยา</v>
      </c>
      <c r="D157" s="16" t="str">
        <f>'ผู้เกษียณ ปี 2567 สอน'!D157</f>
        <v>ศ.ศูนย์การศึกษาพิเศษ</v>
      </c>
      <c r="E157" s="16"/>
      <c r="F157" s="16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77"/>
      <c r="AW157" s="77"/>
      <c r="AX157" s="77"/>
      <c r="AY157" s="77"/>
      <c r="AZ157" s="77"/>
      <c r="BA157" s="69">
        <f t="shared" si="7"/>
        <v>0</v>
      </c>
      <c r="BC157" s="14">
        <f t="shared" si="6"/>
        <v>0</v>
      </c>
      <c r="BD157" s="6">
        <f>IF(ปริมาณงาน!BJ154&gt;=0,BA157,BA157-ABS(ปริมาณงาน!BJ154))</f>
        <v>0</v>
      </c>
      <c r="BE157" s="6" t="str">
        <f t="shared" si="8"/>
        <v>ถูกต้อง</v>
      </c>
    </row>
    <row r="158" spans="1:57">
      <c r="A158" s="15">
        <v>146</v>
      </c>
      <c r="B158" s="15" t="str">
        <f>'ผู้เกษียณ ปี 2567 สอน'!B158</f>
        <v>540102CR</v>
      </c>
      <c r="C158" s="16" t="str">
        <f>'ผู้เกษียณ ปี 2567 สอน'!C158</f>
        <v>ศูนย์การศึกษาพิเศษ ประจำจังหวัดแพร่</v>
      </c>
      <c r="D158" s="16" t="str">
        <f>'ผู้เกษียณ ปี 2567 สอน'!D158</f>
        <v>ศ.ศูนย์การศึกษาพิเศษ</v>
      </c>
      <c r="E158" s="16"/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77"/>
      <c r="AW158" s="77"/>
      <c r="AX158" s="77"/>
      <c r="AY158" s="77"/>
      <c r="AZ158" s="77"/>
      <c r="BA158" s="69">
        <f t="shared" si="7"/>
        <v>0</v>
      </c>
      <c r="BC158" s="14">
        <f t="shared" si="6"/>
        <v>0</v>
      </c>
      <c r="BD158" s="6">
        <f>IF(ปริมาณงาน!BJ155&gt;=0,BA158,BA158-ABS(ปริมาณงาน!BJ155))</f>
        <v>0</v>
      </c>
      <c r="BE158" s="6" t="str">
        <f t="shared" si="8"/>
        <v>ถูกต้อง</v>
      </c>
    </row>
    <row r="159" spans="1:57">
      <c r="A159" s="15">
        <v>147</v>
      </c>
      <c r="B159" s="15" t="str">
        <f>'ผู้เกษียณ ปี 2567 สอน'!B159</f>
        <v>580104CR</v>
      </c>
      <c r="C159" s="16" t="str">
        <f>'ผู้เกษียณ ปี 2567 สอน'!C159</f>
        <v>ศูนย์การศึกษาพิเศษ ประจำจังหวัดแม่ฮ่องสอน</v>
      </c>
      <c r="D159" s="16" t="str">
        <f>'ผู้เกษียณ ปี 2567 สอน'!D159</f>
        <v>ศ.ศูนย์การศึกษาพิเศษ</v>
      </c>
      <c r="E159" s="16"/>
      <c r="F159" s="16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77"/>
      <c r="AW159" s="77"/>
      <c r="AX159" s="77"/>
      <c r="AY159" s="77"/>
      <c r="AZ159" s="77"/>
      <c r="BA159" s="69">
        <f t="shared" si="7"/>
        <v>0</v>
      </c>
      <c r="BC159" s="14">
        <f t="shared" si="6"/>
        <v>0</v>
      </c>
      <c r="BD159" s="6">
        <f>IF(ปริมาณงาน!BJ156&gt;=0,BA159,BA159-ABS(ปริมาณงาน!BJ156))</f>
        <v>0</v>
      </c>
      <c r="BE159" s="6" t="str">
        <f t="shared" si="8"/>
        <v>ถูกต้อง</v>
      </c>
    </row>
    <row r="160" spans="1:57">
      <c r="A160" s="15">
        <v>148</v>
      </c>
      <c r="B160" s="15" t="str">
        <f>'ผู้เกษียณ ปี 2567 สอน'!B160</f>
        <v>520105CR</v>
      </c>
      <c r="C160" s="16" t="str">
        <f>'ผู้เกษียณ ปี 2567 สอน'!C160</f>
        <v>ศูนย์การศึกษาพิเศษ ประจำจังหวัดลำปาง</v>
      </c>
      <c r="D160" s="16" t="str">
        <f>'ผู้เกษียณ ปี 2567 สอน'!D160</f>
        <v>ศ.ศูนย์การศึกษาพิเศษ</v>
      </c>
      <c r="E160" s="16"/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77"/>
      <c r="AW160" s="77"/>
      <c r="AX160" s="77"/>
      <c r="AY160" s="77"/>
      <c r="AZ160" s="77"/>
      <c r="BA160" s="69">
        <f t="shared" si="7"/>
        <v>0</v>
      </c>
      <c r="BC160" s="14">
        <f t="shared" si="6"/>
        <v>0</v>
      </c>
      <c r="BD160" s="6">
        <f>IF(ปริมาณงาน!BJ157&gt;=0,BA160,BA160-ABS(ปริมาณงาน!BJ157))</f>
        <v>0</v>
      </c>
      <c r="BE160" s="6" t="str">
        <f t="shared" si="8"/>
        <v>ถูกต้อง</v>
      </c>
    </row>
    <row r="161" spans="1:57">
      <c r="A161" s="15">
        <v>149</v>
      </c>
      <c r="B161" s="15" t="str">
        <f>'ผู้เกษียณ ปี 2567 สอน'!B161</f>
        <v>510107CR</v>
      </c>
      <c r="C161" s="16" t="str">
        <f>'ผู้เกษียณ ปี 2567 สอน'!C161</f>
        <v>ศูนย์การศึกษาพิเศษ ประจำจังหวัดลำพูน</v>
      </c>
      <c r="D161" s="16" t="str">
        <f>'ผู้เกษียณ ปี 2567 สอน'!D161</f>
        <v>ศ.ศูนย์การศึกษาพิเศษ</v>
      </c>
      <c r="E161" s="16"/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77"/>
      <c r="AW161" s="77"/>
      <c r="AX161" s="77"/>
      <c r="AY161" s="77"/>
      <c r="AZ161" s="77"/>
      <c r="BA161" s="69">
        <f t="shared" si="7"/>
        <v>0</v>
      </c>
      <c r="BC161" s="14">
        <f t="shared" si="6"/>
        <v>0</v>
      </c>
      <c r="BD161" s="6">
        <f>IF(ปริมาณงาน!BJ158&gt;=0,BA161,BA161-ABS(ปริมาณงาน!BJ158))</f>
        <v>0</v>
      </c>
      <c r="BE161" s="6" t="str">
        <f t="shared" si="8"/>
        <v>ถูกต้อง</v>
      </c>
    </row>
    <row r="162" spans="1:57">
      <c r="A162" s="15">
        <v>150</v>
      </c>
      <c r="B162" s="15" t="str">
        <f>'ผู้เกษียณ ปี 2567 สอน'!B162</f>
        <v>400114CR</v>
      </c>
      <c r="C162" s="16" t="str">
        <f>'ผู้เกษียณ ปี 2567 สอน'!C162</f>
        <v>ศูนย์การศึกษาพิเศษ เขตการศึกษา 9 จังหวัดขอนแก่น</v>
      </c>
      <c r="D162" s="16" t="str">
        <f>'ผู้เกษียณ ปี 2567 สอน'!D162</f>
        <v>ศ.ศูนย์การศึกษาพิเศษ</v>
      </c>
      <c r="E162" s="16"/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77"/>
      <c r="AW162" s="77"/>
      <c r="AX162" s="77"/>
      <c r="AY162" s="77"/>
      <c r="AZ162" s="77"/>
      <c r="BA162" s="69">
        <f t="shared" si="7"/>
        <v>0</v>
      </c>
      <c r="BC162" s="14">
        <f t="shared" si="6"/>
        <v>0</v>
      </c>
      <c r="BD162" s="6">
        <f>IF(ปริมาณงาน!BJ159&gt;=0,BA162,BA162-ABS(ปริมาณงาน!BJ159))</f>
        <v>0</v>
      </c>
      <c r="BE162" s="6" t="str">
        <f t="shared" si="8"/>
        <v>ถูกต้อง</v>
      </c>
    </row>
    <row r="163" spans="1:57">
      <c r="A163" s="15">
        <v>151</v>
      </c>
      <c r="B163" s="15" t="str">
        <f>'ผู้เกษียณ ปี 2567 สอน'!B163</f>
        <v>410114CR</v>
      </c>
      <c r="C163" s="16" t="str">
        <f>'ผู้เกษียณ ปี 2567 สอน'!C163</f>
        <v>ศูนย์การศึกษาพิเศษ ประจำจังหวัดอุดรธานี</v>
      </c>
      <c r="D163" s="16" t="str">
        <f>'ผู้เกษียณ ปี 2567 สอน'!D163</f>
        <v>ศ.ศูนย์การศึกษาพิเศษ</v>
      </c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77"/>
      <c r="AW163" s="77"/>
      <c r="AX163" s="77"/>
      <c r="AY163" s="77"/>
      <c r="AZ163" s="77"/>
      <c r="BA163" s="69">
        <f t="shared" si="7"/>
        <v>0</v>
      </c>
      <c r="BC163" s="14">
        <f t="shared" si="6"/>
        <v>0</v>
      </c>
      <c r="BD163" s="6">
        <f>IF(ปริมาณงาน!BJ160&gt;=0,BA163,BA163-ABS(ปริมาณงาน!BJ160))</f>
        <v>0</v>
      </c>
      <c r="BE163" s="6" t="str">
        <f t="shared" si="8"/>
        <v>ถูกต้อง</v>
      </c>
    </row>
    <row r="164" spans="1:57">
      <c r="A164" s="15">
        <v>152</v>
      </c>
      <c r="B164" s="15" t="str">
        <f>'ผู้เกษียณ ปี 2567 สอน'!B164</f>
        <v>420107CR</v>
      </c>
      <c r="C164" s="16" t="str">
        <f>'ผู้เกษียณ ปี 2567 สอน'!C164</f>
        <v>ศูนย์การศึกษาพิเศษ ประจำจังหวัดเลย</v>
      </c>
      <c r="D164" s="16" t="str">
        <f>'ผู้เกษียณ ปี 2567 สอน'!D164</f>
        <v>ศ.ศูนย์การศึกษาพิเศษ</v>
      </c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77"/>
      <c r="AW164" s="77"/>
      <c r="AX164" s="77"/>
      <c r="AY164" s="77"/>
      <c r="AZ164" s="77"/>
      <c r="BA164" s="69">
        <f t="shared" si="7"/>
        <v>0</v>
      </c>
      <c r="BC164" s="14">
        <f t="shared" si="6"/>
        <v>0</v>
      </c>
      <c r="BD164" s="6">
        <f>IF(ปริมาณงาน!BJ161&gt;=0,BA164,BA164-ABS(ปริมาณงาน!BJ161))</f>
        <v>0</v>
      </c>
      <c r="BE164" s="6" t="str">
        <f t="shared" si="8"/>
        <v>ถูกต้อง</v>
      </c>
    </row>
    <row r="165" spans="1:57">
      <c r="A165" s="15">
        <v>153</v>
      </c>
      <c r="B165" s="15" t="str">
        <f>'ผู้เกษียณ ปี 2567 สอน'!B165</f>
        <v>470101CR</v>
      </c>
      <c r="C165" s="16" t="str">
        <f>'ผู้เกษียณ ปี 2567 สอน'!C165</f>
        <v>ศูนย์การศึกษาพิเศษ ประจำจังหวัดสกลนคร</v>
      </c>
      <c r="D165" s="16" t="str">
        <f>'ผู้เกษียณ ปี 2567 สอน'!D165</f>
        <v>ศ.ศูนย์การศึกษาพิเศษ</v>
      </c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77"/>
      <c r="AW165" s="77"/>
      <c r="AX165" s="77"/>
      <c r="AY165" s="77"/>
      <c r="AZ165" s="77"/>
      <c r="BA165" s="69">
        <f t="shared" si="7"/>
        <v>0</v>
      </c>
      <c r="BC165" s="14">
        <f t="shared" si="6"/>
        <v>0</v>
      </c>
      <c r="BD165" s="6">
        <f>IF(ปริมาณงาน!BJ162&gt;=0,BA165,BA165-ABS(ปริมาณงาน!BJ162))</f>
        <v>0</v>
      </c>
      <c r="BE165" s="6" t="str">
        <f t="shared" si="8"/>
        <v>ถูกต้อง</v>
      </c>
    </row>
    <row r="166" spans="1:57">
      <c r="A166" s="15">
        <v>154</v>
      </c>
      <c r="B166" s="15" t="str">
        <f>'ผู้เกษียณ ปี 2567 สอน'!B166</f>
        <v>430102CR</v>
      </c>
      <c r="C166" s="16" t="str">
        <f>'ผู้เกษียณ ปี 2567 สอน'!C166</f>
        <v>ศูนย์การศึกษาพิเศษ ประจำจังหวัดหนองคาย</v>
      </c>
      <c r="D166" s="16" t="str">
        <f>'ผู้เกษียณ ปี 2567 สอน'!D166</f>
        <v>ศ.ศูนย์การศึกษาพิเศษ</v>
      </c>
      <c r="E166" s="16"/>
      <c r="F166" s="16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77"/>
      <c r="AW166" s="77"/>
      <c r="AX166" s="77"/>
      <c r="AY166" s="77"/>
      <c r="AZ166" s="77"/>
      <c r="BA166" s="69">
        <f t="shared" si="7"/>
        <v>0</v>
      </c>
      <c r="BC166" s="14">
        <f t="shared" si="6"/>
        <v>0</v>
      </c>
      <c r="BD166" s="6">
        <f>IF(ปริมาณงาน!BJ163&gt;=0,BA166,BA166-ABS(ปริมาณงาน!BJ163))</f>
        <v>0</v>
      </c>
      <c r="BE166" s="6" t="str">
        <f t="shared" si="8"/>
        <v>ถูกต้อง</v>
      </c>
    </row>
    <row r="167" spans="1:57">
      <c r="A167" s="15">
        <v>155</v>
      </c>
      <c r="B167" s="15" t="str">
        <f>'ผู้เกษียณ ปี 2567 สอน'!B167</f>
        <v>380101CR</v>
      </c>
      <c r="C167" s="16" t="str">
        <f>'ผู้เกษียณ ปี 2567 สอน'!C167</f>
        <v>ศูนย์การศึกษาพิเศษ ประจำจังหวัดบึงกาฬ</v>
      </c>
      <c r="D167" s="16" t="str">
        <f>'ผู้เกษียณ ปี 2567 สอน'!D167</f>
        <v>ศ.ศูนย์การศึกษาพิเศษ</v>
      </c>
      <c r="E167" s="16"/>
      <c r="F167" s="16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77"/>
      <c r="AW167" s="77"/>
      <c r="AX167" s="77"/>
      <c r="AY167" s="77"/>
      <c r="AZ167" s="77"/>
      <c r="BA167" s="69">
        <f t="shared" si="7"/>
        <v>0</v>
      </c>
      <c r="BC167" s="14">
        <f t="shared" si="6"/>
        <v>0</v>
      </c>
      <c r="BD167" s="6">
        <f>IF(ปริมาณงาน!BJ164&gt;=0,BA167,BA167-ABS(ปริมาณงาน!BJ164))</f>
        <v>0</v>
      </c>
      <c r="BE167" s="6" t="str">
        <f t="shared" si="8"/>
        <v>ถูกต้อง</v>
      </c>
    </row>
    <row r="168" spans="1:57">
      <c r="A168" s="15">
        <v>156</v>
      </c>
      <c r="B168" s="15" t="str">
        <f>'ผู้เกษียณ ปี 2567 สอน'!B168</f>
        <v>390101CR</v>
      </c>
      <c r="C168" s="16" t="str">
        <f>'ผู้เกษียณ ปี 2567 สอน'!C168</f>
        <v>ศูนย์การศึกษาพิเศษ ประจำจังหวัดหนองบัวลำภู</v>
      </c>
      <c r="D168" s="16" t="str">
        <f>'ผู้เกษียณ ปี 2567 สอน'!D168</f>
        <v>ศ.ศูนย์การศึกษาพิเศษ</v>
      </c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77"/>
      <c r="AW168" s="77"/>
      <c r="AX168" s="77"/>
      <c r="AY168" s="77"/>
      <c r="AZ168" s="77"/>
      <c r="BA168" s="69">
        <f t="shared" si="7"/>
        <v>0</v>
      </c>
      <c r="BC168" s="14">
        <f t="shared" si="6"/>
        <v>0</v>
      </c>
      <c r="BD168" s="6">
        <f>IF(ปริมาณงาน!BJ165&gt;=0,BA168,BA168-ABS(ปริมาณงาน!BJ165))</f>
        <v>0</v>
      </c>
      <c r="BE168" s="6" t="str">
        <f t="shared" si="8"/>
        <v>ถูกต้อง</v>
      </c>
    </row>
    <row r="169" spans="1:57">
      <c r="A169" s="15">
        <v>157</v>
      </c>
      <c r="B169" s="15" t="str">
        <f>'ผู้เกษียณ ปี 2567 สอน'!B169</f>
        <v>340108CR</v>
      </c>
      <c r="C169" s="16" t="str">
        <f>'ผู้เกษียณ ปี 2567 สอน'!C169</f>
        <v>ศูนย์การศึกษาพิเศษ เขตการศึกษา 10 จังหวัดอุบลราชธานี</v>
      </c>
      <c r="D169" s="16" t="str">
        <f>'ผู้เกษียณ ปี 2567 สอน'!D169</f>
        <v>ศ.ศูนย์การศึกษาพิเศษ</v>
      </c>
      <c r="E169" s="16"/>
      <c r="F169" s="16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77"/>
      <c r="AW169" s="77"/>
      <c r="AX169" s="77"/>
      <c r="AY169" s="77"/>
      <c r="AZ169" s="77"/>
      <c r="BA169" s="69">
        <f t="shared" si="7"/>
        <v>0</v>
      </c>
      <c r="BC169" s="14">
        <f t="shared" si="6"/>
        <v>0</v>
      </c>
      <c r="BD169" s="6">
        <f>IF(ปริมาณงาน!BJ166&gt;=0,BA169,BA169-ABS(ปริมาณงาน!BJ166))</f>
        <v>0</v>
      </c>
      <c r="BE169" s="6" t="str">
        <f t="shared" si="8"/>
        <v>ถูกต้อง</v>
      </c>
    </row>
    <row r="170" spans="1:57">
      <c r="A170" s="15">
        <v>158</v>
      </c>
      <c r="B170" s="15" t="str">
        <f>'ผู้เกษียณ ปี 2567 สอน'!B170</f>
        <v>460701CR</v>
      </c>
      <c r="C170" s="16" t="str">
        <f>'ผู้เกษียณ ปี 2567 สอน'!C170</f>
        <v>ศูนย์การศึกษาพิเศษ ประจำจังหวัดกาฬสินธุ์</v>
      </c>
      <c r="D170" s="16" t="str">
        <f>'ผู้เกษียณ ปี 2567 สอน'!D170</f>
        <v>ศ.ศูนย์การศึกษาพิเศษ</v>
      </c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77"/>
      <c r="AW170" s="77"/>
      <c r="AX170" s="77"/>
      <c r="AY170" s="77"/>
      <c r="AZ170" s="77"/>
      <c r="BA170" s="69">
        <f t="shared" si="7"/>
        <v>0</v>
      </c>
      <c r="BC170" s="14">
        <f t="shared" si="6"/>
        <v>0</v>
      </c>
      <c r="BD170" s="6">
        <f>IF(ปริมาณงาน!BJ167&gt;=0,BA170,BA170-ABS(ปริมาณงาน!BJ167))</f>
        <v>0</v>
      </c>
      <c r="BE170" s="6" t="str">
        <f t="shared" si="8"/>
        <v>ถูกต้อง</v>
      </c>
    </row>
    <row r="171" spans="1:57">
      <c r="A171" s="15">
        <v>159</v>
      </c>
      <c r="B171" s="15" t="str">
        <f>'ผู้เกษียณ ปี 2567 สอน'!B171</f>
        <v>480101CR</v>
      </c>
      <c r="C171" s="16" t="str">
        <f>'ผู้เกษียณ ปี 2567 สอน'!C171</f>
        <v>ศูนย์การศึกษาพิเศษ ประจำจังหวัดนครพนม</v>
      </c>
      <c r="D171" s="16" t="str">
        <f>'ผู้เกษียณ ปี 2567 สอน'!D171</f>
        <v>ศ.ศูนย์การศึกษาพิเศษ</v>
      </c>
      <c r="E171" s="16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77"/>
      <c r="AW171" s="77"/>
      <c r="AX171" s="77"/>
      <c r="AY171" s="77"/>
      <c r="AZ171" s="77"/>
      <c r="BA171" s="69">
        <f t="shared" si="7"/>
        <v>0</v>
      </c>
      <c r="BC171" s="14">
        <f t="shared" si="6"/>
        <v>0</v>
      </c>
      <c r="BD171" s="6">
        <f>IF(ปริมาณงาน!BJ168&gt;=0,BA171,BA171-ABS(ปริมาณงาน!BJ168))</f>
        <v>0</v>
      </c>
      <c r="BE171" s="6" t="str">
        <f t="shared" si="8"/>
        <v>ถูกต้อง</v>
      </c>
    </row>
    <row r="172" spans="1:57">
      <c r="A172" s="15">
        <v>160</v>
      </c>
      <c r="B172" s="15" t="str">
        <f>'ผู้เกษียณ ปี 2567 สอน'!B172</f>
        <v>440111CR</v>
      </c>
      <c r="C172" s="16" t="str">
        <f>'ผู้เกษียณ ปี 2567 สอน'!C172</f>
        <v>ศูนย์การศึกษาพิเศษ ประจำจังหวัดมหาสารคาม</v>
      </c>
      <c r="D172" s="16" t="str">
        <f>'ผู้เกษียณ ปี 2567 สอน'!D172</f>
        <v>ศ.ศูนย์การศึกษาพิเศษ</v>
      </c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77"/>
      <c r="AW172" s="77"/>
      <c r="AX172" s="77"/>
      <c r="AY172" s="77"/>
      <c r="AZ172" s="77"/>
      <c r="BA172" s="69">
        <f t="shared" si="7"/>
        <v>0</v>
      </c>
      <c r="BC172" s="14">
        <f t="shared" si="6"/>
        <v>0</v>
      </c>
      <c r="BD172" s="6">
        <f>IF(ปริมาณงาน!BJ169&gt;=0,BA172,BA172-ABS(ปริมาณงาน!BJ169))</f>
        <v>0</v>
      </c>
      <c r="BE172" s="6" t="str">
        <f t="shared" si="8"/>
        <v>ถูกต้อง</v>
      </c>
    </row>
    <row r="173" spans="1:57">
      <c r="A173" s="15">
        <v>161</v>
      </c>
      <c r="B173" s="15" t="str">
        <f>'ผู้เกษียณ ปี 2567 สอน'!B173</f>
        <v>490104CR</v>
      </c>
      <c r="C173" s="16" t="str">
        <f>'ผู้เกษียณ ปี 2567 สอน'!C173</f>
        <v>ศูนย์การศึกษาพิเศษ ประจำจังหวัดมุกดาหาร</v>
      </c>
      <c r="D173" s="16" t="str">
        <f>'ผู้เกษียณ ปี 2567 สอน'!D173</f>
        <v>ศ.ศูนย์การศึกษาพิเศษ</v>
      </c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77"/>
      <c r="AW173" s="77"/>
      <c r="AX173" s="77"/>
      <c r="AY173" s="77"/>
      <c r="AZ173" s="77"/>
      <c r="BA173" s="69">
        <f t="shared" si="7"/>
        <v>0</v>
      </c>
      <c r="BC173" s="14">
        <f t="shared" si="6"/>
        <v>0</v>
      </c>
      <c r="BD173" s="6">
        <f>IF(ปริมาณงาน!BJ170&gt;=0,BA173,BA173-ABS(ปริมาณงาน!BJ170))</f>
        <v>0</v>
      </c>
      <c r="BE173" s="6" t="str">
        <f t="shared" si="8"/>
        <v>ถูกต้อง</v>
      </c>
    </row>
    <row r="174" spans="1:57">
      <c r="A174" s="15">
        <v>162</v>
      </c>
      <c r="B174" s="15" t="str">
        <f>'ผู้เกษียณ ปี 2567 สอน'!B174</f>
        <v>350103CR</v>
      </c>
      <c r="C174" s="16" t="str">
        <f>'ผู้เกษียณ ปี 2567 สอน'!C174</f>
        <v>ศูนย์การศึกษาพิเศษ ประจำจังหวัดยโสธร</v>
      </c>
      <c r="D174" s="16" t="str">
        <f>'ผู้เกษียณ ปี 2567 สอน'!D174</f>
        <v>ศ.ศูนย์การศึกษาพิเศษ</v>
      </c>
      <c r="E174" s="16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77"/>
      <c r="AW174" s="77"/>
      <c r="AX174" s="77"/>
      <c r="AY174" s="77"/>
      <c r="AZ174" s="77"/>
      <c r="BA174" s="69">
        <f t="shared" si="7"/>
        <v>0</v>
      </c>
      <c r="BC174" s="14">
        <f t="shared" si="6"/>
        <v>0</v>
      </c>
      <c r="BD174" s="6">
        <f>IF(ปริมาณงาน!BJ171&gt;=0,BA174,BA174-ABS(ปริมาณงาน!BJ171))</f>
        <v>0</v>
      </c>
      <c r="BE174" s="6" t="str">
        <f t="shared" si="8"/>
        <v>ถูกต้อง</v>
      </c>
    </row>
    <row r="175" spans="1:57">
      <c r="A175" s="15">
        <v>163</v>
      </c>
      <c r="B175" s="15" t="str">
        <f>'ผู้เกษียณ ปี 2567 สอน'!B175</f>
        <v>450506CR</v>
      </c>
      <c r="C175" s="16" t="str">
        <f>'ผู้เกษียณ ปี 2567 สอน'!C175</f>
        <v>ศูนย์การศึกษาพิเศษ ประจำจังหวัดร้อยเอ็ด</v>
      </c>
      <c r="D175" s="16" t="str">
        <f>'ผู้เกษียณ ปี 2567 สอน'!D175</f>
        <v>ศ.ศูนย์การศึกษาพิเศษ</v>
      </c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77"/>
      <c r="AW175" s="77"/>
      <c r="AX175" s="77"/>
      <c r="AY175" s="77"/>
      <c r="AZ175" s="77"/>
      <c r="BA175" s="69">
        <f t="shared" si="7"/>
        <v>0</v>
      </c>
      <c r="BC175" s="14">
        <f t="shared" si="6"/>
        <v>0</v>
      </c>
      <c r="BD175" s="6">
        <f>IF(ปริมาณงาน!BJ172&gt;=0,BA175,BA175-ABS(ปริมาณงาน!BJ172))</f>
        <v>0</v>
      </c>
      <c r="BE175" s="6" t="str">
        <f t="shared" si="8"/>
        <v>ถูกต้อง</v>
      </c>
    </row>
    <row r="176" spans="1:57">
      <c r="A176" s="15">
        <v>164</v>
      </c>
      <c r="B176" s="15" t="str">
        <f>'ผู้เกษียณ ปี 2567 สอน'!B176</f>
        <v>370113CR</v>
      </c>
      <c r="C176" s="16" t="str">
        <f>'ผู้เกษียณ ปี 2567 สอน'!C176</f>
        <v>ศูนย์การศึกษาพิเศษ ประจำจังหวัดอำนาจเจริญ</v>
      </c>
      <c r="D176" s="16" t="str">
        <f>'ผู้เกษียณ ปี 2567 สอน'!D176</f>
        <v>ศ.ศูนย์การศึกษาพิเศษ</v>
      </c>
      <c r="E176" s="16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77"/>
      <c r="AW176" s="77"/>
      <c r="AX176" s="77"/>
      <c r="AY176" s="77"/>
      <c r="AZ176" s="77"/>
      <c r="BA176" s="69">
        <f t="shared" si="7"/>
        <v>0</v>
      </c>
      <c r="BC176" s="14">
        <f t="shared" si="6"/>
        <v>0</v>
      </c>
      <c r="BD176" s="6">
        <f>IF(ปริมาณงาน!BJ173&gt;=0,BA176,BA176-ABS(ปริมาณงาน!BJ173))</f>
        <v>0</v>
      </c>
      <c r="BE176" s="6" t="str">
        <f t="shared" si="8"/>
        <v>ถูกต้อง</v>
      </c>
    </row>
    <row r="177" spans="1:57">
      <c r="A177" s="15">
        <v>165</v>
      </c>
      <c r="B177" s="15" t="str">
        <f>'ผู้เกษียณ ปี 2567 สอน'!B177</f>
        <v>300116CR</v>
      </c>
      <c r="C177" s="16" t="str">
        <f>'ผู้เกษียณ ปี 2567 สอน'!C177</f>
        <v>ศูนย์การศึกษาพิเศษ เขตการศึกษา 11 จังหวัดนครราชสีมา</v>
      </c>
      <c r="D177" s="16" t="str">
        <f>'ผู้เกษียณ ปี 2567 สอน'!D177</f>
        <v>ศ.ศูนย์การศึกษาพิเศษ</v>
      </c>
      <c r="E177" s="16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77"/>
      <c r="AW177" s="77"/>
      <c r="AX177" s="77"/>
      <c r="AY177" s="77"/>
      <c r="AZ177" s="77"/>
      <c r="BA177" s="69">
        <f t="shared" si="7"/>
        <v>0</v>
      </c>
      <c r="BC177" s="14">
        <f t="shared" si="6"/>
        <v>0</v>
      </c>
      <c r="BD177" s="6">
        <f>IF(ปริมาณงาน!BJ174&gt;=0,BA177,BA177-ABS(ปริมาณงาน!BJ174))</f>
        <v>0</v>
      </c>
      <c r="BE177" s="6" t="str">
        <f t="shared" si="8"/>
        <v>ถูกต้อง</v>
      </c>
    </row>
    <row r="178" spans="1:57">
      <c r="A178" s="15">
        <v>166</v>
      </c>
      <c r="B178" s="15" t="str">
        <f>'ผู้เกษียณ ปี 2567 สอน'!B178</f>
        <v>360101CR</v>
      </c>
      <c r="C178" s="16" t="str">
        <f>'ผู้เกษียณ ปี 2567 สอน'!C178</f>
        <v>ศูนย์การศึกษาพิเศษ ประจำจังหวัดชัยภูมิ</v>
      </c>
      <c r="D178" s="16" t="str">
        <f>'ผู้เกษียณ ปี 2567 สอน'!D178</f>
        <v>ศ.ศูนย์การศึกษาพิเศษ</v>
      </c>
      <c r="E178" s="16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77"/>
      <c r="AW178" s="77"/>
      <c r="AX178" s="77"/>
      <c r="AY178" s="77"/>
      <c r="AZ178" s="77"/>
      <c r="BA178" s="69">
        <f t="shared" si="7"/>
        <v>0</v>
      </c>
      <c r="BC178" s="14">
        <f t="shared" si="6"/>
        <v>0</v>
      </c>
      <c r="BD178" s="6">
        <f>IF(ปริมาณงาน!BJ175&gt;=0,BA178,BA178-ABS(ปริมาณงาน!BJ175))</f>
        <v>0</v>
      </c>
      <c r="BE178" s="6" t="str">
        <f t="shared" si="8"/>
        <v>ถูกต้อง</v>
      </c>
    </row>
    <row r="179" spans="1:57">
      <c r="A179" s="15">
        <v>167</v>
      </c>
      <c r="B179" s="15" t="str">
        <f>'ผู้เกษียณ ปี 2567 สอน'!B179</f>
        <v>310101CR</v>
      </c>
      <c r="C179" s="16" t="str">
        <f>'ผู้เกษียณ ปี 2567 สอน'!C179</f>
        <v>ศูนย์การศึกษาพิเศษ ประจำจังหวัดบุรีรัมย์</v>
      </c>
      <c r="D179" s="16" t="str">
        <f>'ผู้เกษียณ ปี 2567 สอน'!D179</f>
        <v>ศ.ศูนย์การศึกษาพิเศษ</v>
      </c>
      <c r="E179" s="16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77"/>
      <c r="AW179" s="77"/>
      <c r="AX179" s="77"/>
      <c r="AY179" s="77"/>
      <c r="AZ179" s="77"/>
      <c r="BA179" s="69">
        <f t="shared" si="7"/>
        <v>0</v>
      </c>
      <c r="BC179" s="14">
        <f t="shared" si="6"/>
        <v>0</v>
      </c>
      <c r="BD179" s="6">
        <f>IF(ปริมาณงาน!BJ176&gt;=0,BA179,BA179-ABS(ปริมาณงาน!BJ176))</f>
        <v>0</v>
      </c>
      <c r="BE179" s="6" t="str">
        <f t="shared" si="8"/>
        <v>ถูกต้อง</v>
      </c>
    </row>
    <row r="180" spans="1:57">
      <c r="A180" s="15">
        <v>168</v>
      </c>
      <c r="B180" s="15" t="str">
        <f>'ผู้เกษียณ ปี 2567 สอน'!B180</f>
        <v>330107CR</v>
      </c>
      <c r="C180" s="16" t="str">
        <f>'ผู้เกษียณ ปี 2567 สอน'!C180</f>
        <v>ศูนย์การศึกษาพิเศษ ประจำจังหวัดศรีสะเกษ</v>
      </c>
      <c r="D180" s="16" t="str">
        <f>'ผู้เกษียณ ปี 2567 สอน'!D180</f>
        <v>ศ.ศูนย์การศึกษาพิเศษ</v>
      </c>
      <c r="E180" s="16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77"/>
      <c r="AW180" s="77"/>
      <c r="AX180" s="77"/>
      <c r="AY180" s="77"/>
      <c r="AZ180" s="77"/>
      <c r="BA180" s="69">
        <f t="shared" si="7"/>
        <v>0</v>
      </c>
      <c r="BC180" s="14">
        <f t="shared" si="6"/>
        <v>0</v>
      </c>
      <c r="BD180" s="6">
        <f>IF(ปริมาณงาน!BJ177&gt;=0,BA180,BA180-ABS(ปริมาณงาน!BJ177))</f>
        <v>0</v>
      </c>
      <c r="BE180" s="6" t="str">
        <f t="shared" si="8"/>
        <v>ถูกต้อง</v>
      </c>
    </row>
    <row r="181" spans="1:57">
      <c r="A181" s="15">
        <v>169</v>
      </c>
      <c r="B181" s="15" t="str">
        <f>'ผู้เกษียณ ปี 2567 สอน'!B181</f>
        <v>320105CR</v>
      </c>
      <c r="C181" s="16" t="str">
        <f>'ผู้เกษียณ ปี 2567 สอน'!C181</f>
        <v>ศูนย์การศึกษาพิเศษ ประจำจังหวัดสุรินทร์</v>
      </c>
      <c r="D181" s="16" t="str">
        <f>'ผู้เกษียณ ปี 2567 สอน'!D181</f>
        <v>ศ.ศูนย์การศึกษาพิเศษ</v>
      </c>
      <c r="E181" s="16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77"/>
      <c r="AW181" s="77"/>
      <c r="AX181" s="77"/>
      <c r="AY181" s="77"/>
      <c r="AZ181" s="77"/>
      <c r="BA181" s="69">
        <f t="shared" si="7"/>
        <v>0</v>
      </c>
      <c r="BC181" s="14">
        <f t="shared" si="6"/>
        <v>0</v>
      </c>
      <c r="BD181" s="6">
        <f>IF(ปริมาณงาน!BJ178&gt;=0,BA181,BA181-ABS(ปริมาณงาน!BJ178))</f>
        <v>0</v>
      </c>
      <c r="BE181" s="6" t="str">
        <f t="shared" si="8"/>
        <v>ถูกต้อง</v>
      </c>
    </row>
    <row r="182" spans="1:57">
      <c r="A182" s="15">
        <v>170</v>
      </c>
      <c r="B182" s="15" t="str">
        <f>'ผู้เกษียณ ปี 2567 สอน'!B182</f>
        <v>200206CR</v>
      </c>
      <c r="C182" s="16" t="str">
        <f>'ผู้เกษียณ ปี 2567 สอน'!C182</f>
        <v>ศูนย์การศึกษาพิเศษ เขตการศึกษา 12 จังหวัดชลบุรี</v>
      </c>
      <c r="D182" s="16" t="str">
        <f>'ผู้เกษียณ ปี 2567 สอน'!D182</f>
        <v>ศ.ศูนย์การศึกษาพิเศษ</v>
      </c>
      <c r="E182" s="16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77"/>
      <c r="AW182" s="77"/>
      <c r="AX182" s="77"/>
      <c r="AY182" s="77"/>
      <c r="AZ182" s="77"/>
      <c r="BA182" s="69">
        <f t="shared" si="7"/>
        <v>0</v>
      </c>
      <c r="BC182" s="14">
        <f t="shared" si="6"/>
        <v>0</v>
      </c>
      <c r="BD182" s="6">
        <f>IF(ปริมาณงาน!BJ179&gt;=0,BA182,BA182-ABS(ปริมาณงาน!BJ179))</f>
        <v>0</v>
      </c>
      <c r="BE182" s="6" t="str">
        <f t="shared" si="8"/>
        <v>ถูกต้อง</v>
      </c>
    </row>
    <row r="183" spans="1:57">
      <c r="A183" s="15">
        <v>171</v>
      </c>
      <c r="B183" s="15" t="str">
        <f>'ผู้เกษียณ ปี 2567 สอน'!B183</f>
        <v>220106CR</v>
      </c>
      <c r="C183" s="16" t="str">
        <f>'ผู้เกษียณ ปี 2567 สอน'!C183</f>
        <v>ศูนย์การศึกษาพิเศษ ประจำจังหวัดจันทบุรี</v>
      </c>
      <c r="D183" s="16" t="str">
        <f>'ผู้เกษียณ ปี 2567 สอน'!D183</f>
        <v>ศ.ศูนย์การศึกษาพิเศษ</v>
      </c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77"/>
      <c r="AW183" s="77"/>
      <c r="AX183" s="77"/>
      <c r="AY183" s="77"/>
      <c r="AZ183" s="77"/>
      <c r="BA183" s="69">
        <f t="shared" si="7"/>
        <v>0</v>
      </c>
      <c r="BC183" s="14">
        <f t="shared" si="6"/>
        <v>0</v>
      </c>
      <c r="BD183" s="6">
        <f>IF(ปริมาณงาน!BJ180&gt;=0,BA183,BA183-ABS(ปริมาณงาน!BJ180))</f>
        <v>0</v>
      </c>
      <c r="BE183" s="6" t="str">
        <f t="shared" si="8"/>
        <v>ถูกต้อง</v>
      </c>
    </row>
    <row r="184" spans="1:57">
      <c r="A184" s="15">
        <v>172</v>
      </c>
      <c r="B184" s="15" t="str">
        <f>'ผู้เกษียณ ปี 2567 สอน'!B184</f>
        <v>240517CR</v>
      </c>
      <c r="C184" s="16" t="str">
        <f>'ผู้เกษียณ ปี 2567 สอน'!C184</f>
        <v>ศูนย์การศึกษาพิเศษ ประจำจังหวัดฉะเชิงเทรา</v>
      </c>
      <c r="D184" s="16" t="str">
        <f>'ผู้เกษียณ ปี 2567 สอน'!D184</f>
        <v>ศ.ศูนย์การศึกษาพิเศษ</v>
      </c>
      <c r="E184" s="16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77"/>
      <c r="AW184" s="77"/>
      <c r="AX184" s="77"/>
      <c r="AY184" s="77"/>
      <c r="AZ184" s="77"/>
      <c r="BA184" s="69">
        <f t="shared" si="7"/>
        <v>0</v>
      </c>
      <c r="BC184" s="14">
        <f t="shared" si="6"/>
        <v>0</v>
      </c>
      <c r="BD184" s="6">
        <f>IF(ปริมาณงาน!BJ181&gt;=0,BA184,BA184-ABS(ปริมาณงาน!BJ181))</f>
        <v>0</v>
      </c>
      <c r="BE184" s="6" t="str">
        <f t="shared" si="8"/>
        <v>ถูกต้อง</v>
      </c>
    </row>
    <row r="185" spans="1:57">
      <c r="A185" s="15">
        <v>173</v>
      </c>
      <c r="B185" s="15" t="str">
        <f>'ผู้เกษียณ ปี 2567 สอน'!B185</f>
        <v>230110CR</v>
      </c>
      <c r="C185" s="16" t="str">
        <f>'ผู้เกษียณ ปี 2567 สอน'!C185</f>
        <v>ศูนย์การศึกษาพิเศษ ประจำจังหวัดตราด</v>
      </c>
      <c r="D185" s="16" t="str">
        <f>'ผู้เกษียณ ปี 2567 สอน'!D185</f>
        <v>ศ.ศูนย์การศึกษาพิเศษ</v>
      </c>
      <c r="E185" s="16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77"/>
      <c r="AW185" s="77"/>
      <c r="AX185" s="77"/>
      <c r="AY185" s="77"/>
      <c r="AZ185" s="77"/>
      <c r="BA185" s="69">
        <f t="shared" si="7"/>
        <v>0</v>
      </c>
      <c r="BC185" s="14">
        <f t="shared" si="6"/>
        <v>0</v>
      </c>
      <c r="BD185" s="6">
        <f>IF(ปริมาณงาน!BJ182&gt;=0,BA185,BA185-ABS(ปริมาณงาน!BJ182))</f>
        <v>0</v>
      </c>
      <c r="BE185" s="6" t="str">
        <f t="shared" si="8"/>
        <v>ถูกต้อง</v>
      </c>
    </row>
    <row r="186" spans="1:57">
      <c r="A186" s="15">
        <v>174</v>
      </c>
      <c r="B186" s="15" t="str">
        <f>'ผู้เกษียณ ปี 2567 สอน'!B186</f>
        <v>260101CR</v>
      </c>
      <c r="C186" s="16" t="str">
        <f>'ผู้เกษียณ ปี 2567 สอน'!C186</f>
        <v>ศูนย์การศึกษาพิเศษมหาจักรีสิรินธร ประจำจังหวัดนครนายก</v>
      </c>
      <c r="D186" s="16" t="str">
        <f>'ผู้เกษียณ ปี 2567 สอน'!D186</f>
        <v>ศ.ศูนย์การศึกษาพิเศษ</v>
      </c>
      <c r="E186" s="16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77"/>
      <c r="AW186" s="77"/>
      <c r="AX186" s="77"/>
      <c r="AY186" s="77"/>
      <c r="AZ186" s="77"/>
      <c r="BA186" s="69">
        <f t="shared" si="7"/>
        <v>0</v>
      </c>
      <c r="BC186" s="14">
        <f t="shared" si="6"/>
        <v>0</v>
      </c>
      <c r="BD186" s="6">
        <f>IF(ปริมาณงาน!BJ183&gt;=0,BA186,BA186-ABS(ปริมาณงาน!BJ183))</f>
        <v>0</v>
      </c>
      <c r="BE186" s="6" t="str">
        <f t="shared" si="8"/>
        <v>ถูกต้อง</v>
      </c>
    </row>
    <row r="187" spans="1:57">
      <c r="A187" s="15">
        <v>175</v>
      </c>
      <c r="B187" s="15" t="str">
        <f>'ผู้เกษียณ ปี 2567 สอน'!B187</f>
        <v>250108CR</v>
      </c>
      <c r="C187" s="16" t="str">
        <f>'ผู้เกษียณ ปี 2567 สอน'!C187</f>
        <v>ศูนย์การศึกษาพิเศษ ประจำจังหวัดปราจีนบุรี</v>
      </c>
      <c r="D187" s="16" t="str">
        <f>'ผู้เกษียณ ปี 2567 สอน'!D187</f>
        <v>ศ.ศูนย์การศึกษาพิเศษ</v>
      </c>
      <c r="E187" s="16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77"/>
      <c r="AW187" s="77"/>
      <c r="AX187" s="77"/>
      <c r="AY187" s="77"/>
      <c r="AZ187" s="77"/>
      <c r="BA187" s="69">
        <f t="shared" si="7"/>
        <v>0</v>
      </c>
      <c r="BC187" s="14">
        <f t="shared" si="6"/>
        <v>0</v>
      </c>
      <c r="BD187" s="6">
        <f>IF(ปริมาณงาน!BJ184&gt;=0,BA187,BA187-ABS(ปริมาณงาน!BJ184))</f>
        <v>0</v>
      </c>
      <c r="BE187" s="6" t="str">
        <f t="shared" si="8"/>
        <v>ถูกต้อง</v>
      </c>
    </row>
    <row r="188" spans="1:57">
      <c r="A188" s="15">
        <v>176</v>
      </c>
      <c r="B188" s="15" t="str">
        <f>'ผู้เกษียณ ปี 2567 สอน'!B188</f>
        <v>210101CR</v>
      </c>
      <c r="C188" s="16" t="str">
        <f>'ผู้เกษียณ ปี 2567 สอน'!C188</f>
        <v>ศูนย์การศึกษาพิเศษ ประจำจังหวัดระยอง</v>
      </c>
      <c r="D188" s="16" t="str">
        <f>'ผู้เกษียณ ปี 2567 สอน'!D188</f>
        <v>ศ.ศูนย์การศึกษาพิเศษ</v>
      </c>
      <c r="E188" s="16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77"/>
      <c r="AW188" s="77"/>
      <c r="AX188" s="77"/>
      <c r="AY188" s="77"/>
      <c r="AZ188" s="77"/>
      <c r="BA188" s="69">
        <f t="shared" si="7"/>
        <v>0</v>
      </c>
      <c r="BC188" s="14">
        <f t="shared" si="6"/>
        <v>0</v>
      </c>
      <c r="BD188" s="6">
        <f>IF(ปริมาณงาน!BJ185&gt;=0,BA188,BA188-ABS(ปริมาณงาน!BJ185))</f>
        <v>0</v>
      </c>
      <c r="BE188" s="6" t="str">
        <f t="shared" si="8"/>
        <v>ถูกต้อง</v>
      </c>
    </row>
    <row r="189" spans="1:57">
      <c r="A189" s="15">
        <v>177</v>
      </c>
      <c r="B189" s="15" t="str">
        <f>'ผู้เกษียณ ปี 2567 สอน'!B189</f>
        <v>270106CR</v>
      </c>
      <c r="C189" s="16" t="str">
        <f>'ผู้เกษียณ ปี 2567 สอน'!C189</f>
        <v>ศูนย์การศึกษาพิเศษ ประจำจังหวัดสระแก้ว</v>
      </c>
      <c r="D189" s="16" t="str">
        <f>'ผู้เกษียณ ปี 2567 สอน'!D189</f>
        <v>ศ.ศูนย์การศึกษาพิเศษ</v>
      </c>
      <c r="E189" s="16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77"/>
      <c r="AW189" s="77"/>
      <c r="AX189" s="77"/>
      <c r="AY189" s="77"/>
      <c r="AZ189" s="77"/>
      <c r="BA189" s="69">
        <f t="shared" si="7"/>
        <v>0</v>
      </c>
      <c r="BC189" s="14">
        <f t="shared" si="6"/>
        <v>0</v>
      </c>
      <c r="BD189" s="6">
        <f>IF(ปริมาณงาน!BJ186&gt;=0,BA189,BA189-ABS(ปริมาณงาน!BJ186))</f>
        <v>0</v>
      </c>
      <c r="BE189" s="6" t="str">
        <f t="shared" si="8"/>
        <v>ถูกต้อง</v>
      </c>
    </row>
    <row r="190" spans="1:57" s="21" customFormat="1" ht="26.65" customHeight="1">
      <c r="A190" s="352" t="s">
        <v>104</v>
      </c>
      <c r="B190" s="353"/>
      <c r="C190" s="354"/>
      <c r="D190" s="128"/>
      <c r="E190" s="27">
        <f t="shared" ref="E190:AY190" si="9">SUM(E13:E189)</f>
        <v>0</v>
      </c>
      <c r="F190" s="27">
        <f t="shared" si="9"/>
        <v>0</v>
      </c>
      <c r="G190" s="27">
        <f t="shared" si="9"/>
        <v>0</v>
      </c>
      <c r="H190" s="27">
        <f t="shared" si="9"/>
        <v>0</v>
      </c>
      <c r="I190" s="27">
        <f t="shared" si="9"/>
        <v>0</v>
      </c>
      <c r="J190" s="27">
        <f t="shared" si="9"/>
        <v>0</v>
      </c>
      <c r="K190" s="27">
        <f t="shared" si="9"/>
        <v>0</v>
      </c>
      <c r="L190" s="27">
        <f t="shared" si="9"/>
        <v>0</v>
      </c>
      <c r="M190" s="27">
        <f t="shared" si="9"/>
        <v>0</v>
      </c>
      <c r="N190" s="27">
        <f t="shared" si="9"/>
        <v>0</v>
      </c>
      <c r="O190" s="27">
        <f t="shared" si="9"/>
        <v>0</v>
      </c>
      <c r="P190" s="27">
        <f t="shared" si="9"/>
        <v>0</v>
      </c>
      <c r="Q190" s="27">
        <f t="shared" si="9"/>
        <v>0</v>
      </c>
      <c r="R190" s="27">
        <f t="shared" si="9"/>
        <v>0</v>
      </c>
      <c r="S190" s="27">
        <f t="shared" si="9"/>
        <v>0</v>
      </c>
      <c r="T190" s="27">
        <f t="shared" si="9"/>
        <v>0</v>
      </c>
      <c r="U190" s="27">
        <f t="shared" si="9"/>
        <v>0</v>
      </c>
      <c r="V190" s="27">
        <f t="shared" si="9"/>
        <v>0</v>
      </c>
      <c r="W190" s="27">
        <f t="shared" si="9"/>
        <v>0</v>
      </c>
      <c r="X190" s="27">
        <f t="shared" si="9"/>
        <v>0</v>
      </c>
      <c r="Y190" s="27">
        <f t="shared" si="9"/>
        <v>0</v>
      </c>
      <c r="Z190" s="27">
        <f t="shared" si="9"/>
        <v>0</v>
      </c>
      <c r="AA190" s="27">
        <f t="shared" si="9"/>
        <v>0</v>
      </c>
      <c r="AB190" s="27">
        <f t="shared" si="9"/>
        <v>0</v>
      </c>
      <c r="AC190" s="27">
        <f t="shared" si="9"/>
        <v>0</v>
      </c>
      <c r="AD190" s="27">
        <f t="shared" si="9"/>
        <v>0</v>
      </c>
      <c r="AE190" s="27">
        <f t="shared" si="9"/>
        <v>0</v>
      </c>
      <c r="AF190" s="27">
        <f t="shared" si="9"/>
        <v>0</v>
      </c>
      <c r="AG190" s="27">
        <f t="shared" si="9"/>
        <v>0</v>
      </c>
      <c r="AH190" s="27">
        <f t="shared" si="9"/>
        <v>0</v>
      </c>
      <c r="AI190" s="27">
        <f t="shared" si="9"/>
        <v>0</v>
      </c>
      <c r="AJ190" s="27">
        <f t="shared" si="9"/>
        <v>0</v>
      </c>
      <c r="AK190" s="27">
        <f t="shared" si="9"/>
        <v>0</v>
      </c>
      <c r="AL190" s="27">
        <f t="shared" si="9"/>
        <v>0</v>
      </c>
      <c r="AM190" s="27">
        <f t="shared" si="9"/>
        <v>0</v>
      </c>
      <c r="AN190" s="27">
        <f t="shared" si="9"/>
        <v>0</v>
      </c>
      <c r="AO190" s="27">
        <f t="shared" si="9"/>
        <v>0</v>
      </c>
      <c r="AP190" s="27">
        <f t="shared" si="9"/>
        <v>0</v>
      </c>
      <c r="AQ190" s="27">
        <f t="shared" si="9"/>
        <v>0</v>
      </c>
      <c r="AR190" s="27">
        <f t="shared" si="9"/>
        <v>0</v>
      </c>
      <c r="AS190" s="27">
        <f t="shared" si="9"/>
        <v>0</v>
      </c>
      <c r="AT190" s="27">
        <f t="shared" si="9"/>
        <v>0</v>
      </c>
      <c r="AU190" s="27">
        <f t="shared" si="9"/>
        <v>0</v>
      </c>
      <c r="AV190" s="27">
        <f t="shared" si="9"/>
        <v>0</v>
      </c>
      <c r="AW190" s="27">
        <f t="shared" si="9"/>
        <v>0</v>
      </c>
      <c r="AX190" s="27">
        <f t="shared" si="9"/>
        <v>0</v>
      </c>
      <c r="AY190" s="27">
        <f t="shared" si="9"/>
        <v>0</v>
      </c>
      <c r="AZ190" s="27">
        <f>SUM(AZ13:AZ189)</f>
        <v>0</v>
      </c>
      <c r="BA190" s="27">
        <f>SUM(BA13:BA189)</f>
        <v>0</v>
      </c>
      <c r="BB190" s="6"/>
      <c r="BC190" s="27">
        <f>SUM(BC13:BC189)</f>
        <v>0</v>
      </c>
      <c r="BD190" s="6">
        <f>IF(ปริมาณงาน!BJ187&gt;=0,BA190,BA190-ABS(ปริมาณงาน!BJ187))</f>
        <v>0</v>
      </c>
      <c r="BE190" s="6" t="str">
        <f t="shared" ref="BE190" si="10">IF(BD190=0,"ถูกต้อง","ไม่ถูกต้อง")</f>
        <v>ถูกต้อง</v>
      </c>
    </row>
    <row r="191" spans="1:57">
      <c r="BC191" s="92">
        <f>SUM(BC13:BC190)</f>
        <v>0</v>
      </c>
    </row>
    <row r="192" spans="1:57" ht="26.25">
      <c r="C192" s="107"/>
      <c r="D192" s="107"/>
      <c r="E192" s="107"/>
      <c r="F192" s="107"/>
      <c r="G192" s="107"/>
      <c r="H192" s="84"/>
      <c r="I192" s="84"/>
      <c r="BC192" s="91"/>
    </row>
    <row r="193" spans="3:34" ht="26.25">
      <c r="C193" s="84"/>
      <c r="D193" s="84"/>
      <c r="E193" s="84"/>
      <c r="F193" s="84"/>
      <c r="G193" s="84"/>
      <c r="H193" s="84"/>
      <c r="I193" s="84"/>
    </row>
    <row r="194" spans="3:34" ht="26.25">
      <c r="C194" s="85"/>
      <c r="D194" s="85"/>
      <c r="E194" s="85"/>
      <c r="F194" s="85"/>
      <c r="G194" s="85"/>
      <c r="H194" s="85"/>
      <c r="I194" s="85"/>
      <c r="K194" s="28"/>
      <c r="AH194" s="115"/>
    </row>
    <row r="195" spans="3:34" ht="26.25">
      <c r="C195" s="83"/>
      <c r="D195" s="83"/>
      <c r="E195" s="83"/>
      <c r="F195" s="83"/>
      <c r="G195" s="83"/>
      <c r="H195" s="85"/>
      <c r="I195" s="85"/>
      <c r="K195" s="28"/>
    </row>
    <row r="196" spans="3:34">
      <c r="C196" s="22"/>
      <c r="D196" s="22"/>
      <c r="E196" s="22"/>
      <c r="F196" s="22"/>
      <c r="G196" s="22"/>
      <c r="H196" s="22"/>
      <c r="I196" s="22"/>
      <c r="K196" s="28"/>
    </row>
    <row r="197" spans="3:34">
      <c r="C197" s="22"/>
      <c r="D197" s="22"/>
      <c r="E197" s="22"/>
      <c r="F197" s="22"/>
      <c r="G197" s="22"/>
      <c r="H197" s="22"/>
      <c r="I197" s="22"/>
      <c r="K197" s="28"/>
    </row>
    <row r="198" spans="3:34">
      <c r="C198" s="22"/>
      <c r="D198" s="22"/>
      <c r="E198" s="22"/>
      <c r="F198" s="22"/>
      <c r="G198" s="22"/>
      <c r="H198" s="22"/>
      <c r="I198" s="22"/>
      <c r="K198" s="28"/>
    </row>
    <row r="199" spans="3:34">
      <c r="C199" s="22"/>
      <c r="D199" s="22"/>
      <c r="E199" s="22"/>
      <c r="F199" s="22"/>
      <c r="G199" s="22"/>
      <c r="H199" s="22"/>
      <c r="I199" s="22"/>
      <c r="K199" s="28"/>
    </row>
    <row r="200" spans="3:34">
      <c r="C200" s="22"/>
      <c r="D200" s="22"/>
      <c r="E200" s="22"/>
      <c r="F200" s="22"/>
      <c r="G200" s="22"/>
      <c r="H200" s="22"/>
      <c r="I200" s="22"/>
      <c r="K200" s="28"/>
    </row>
    <row r="201" spans="3:34">
      <c r="C201" s="28"/>
      <c r="D201" s="28"/>
      <c r="E201" s="28"/>
      <c r="F201" s="28"/>
      <c r="G201" s="28"/>
      <c r="H201" s="28"/>
      <c r="I201" s="28"/>
    </row>
  </sheetData>
  <mergeCells count="59">
    <mergeCell ref="B7:B12"/>
    <mergeCell ref="A2:BD2"/>
    <mergeCell ref="A3:BD3"/>
    <mergeCell ref="A4:BD4"/>
    <mergeCell ref="A7:A12"/>
    <mergeCell ref="C7:C12"/>
    <mergeCell ref="G8:G12"/>
    <mergeCell ref="H8:H12"/>
    <mergeCell ref="I8:I12"/>
    <mergeCell ref="J8:J12"/>
    <mergeCell ref="K8:K12"/>
    <mergeCell ref="L8:L12"/>
    <mergeCell ref="M8:M12"/>
    <mergeCell ref="R8:R12"/>
    <mergeCell ref="G7:AZ7"/>
    <mergeCell ref="AQ8:AQ12"/>
    <mergeCell ref="A190:C190"/>
    <mergeCell ref="AJ8:AJ12"/>
    <mergeCell ref="AK8:AK12"/>
    <mergeCell ref="U8:U12"/>
    <mergeCell ref="V8:V12"/>
    <mergeCell ref="W8:W12"/>
    <mergeCell ref="X8:X12"/>
    <mergeCell ref="Y8:Y12"/>
    <mergeCell ref="Z8:Z12"/>
    <mergeCell ref="AA8:AA12"/>
    <mergeCell ref="AB8:AB12"/>
    <mergeCell ref="AC8:AC12"/>
    <mergeCell ref="AD8:AD12"/>
    <mergeCell ref="AE8:AE12"/>
    <mergeCell ref="AF8:AF12"/>
    <mergeCell ref="AG8:AG12"/>
    <mergeCell ref="AZ8:AZ12"/>
    <mergeCell ref="BA8:BA12"/>
    <mergeCell ref="AR8:AR12"/>
    <mergeCell ref="AS8:AS12"/>
    <mergeCell ref="AT8:AT12"/>
    <mergeCell ref="AU8:AU12"/>
    <mergeCell ref="AV8:AV12"/>
    <mergeCell ref="AW8:AW12"/>
    <mergeCell ref="AX8:AX12"/>
    <mergeCell ref="AY8:AY12"/>
    <mergeCell ref="AO8:AO12"/>
    <mergeCell ref="AP8:AP12"/>
    <mergeCell ref="AM8:AM12"/>
    <mergeCell ref="AN8:AN12"/>
    <mergeCell ref="AL8:AL12"/>
    <mergeCell ref="AH8:AH12"/>
    <mergeCell ref="AI8:AI12"/>
    <mergeCell ref="D7:D12"/>
    <mergeCell ref="E7:F7"/>
    <mergeCell ref="E8:E12"/>
    <mergeCell ref="F8:F12"/>
    <mergeCell ref="S8:S12"/>
    <mergeCell ref="T8:T12"/>
    <mergeCell ref="N8:N12"/>
    <mergeCell ref="O8:O12"/>
    <mergeCell ref="P8:P12"/>
    <mergeCell ref="Q8:Q12"/>
  </mergeCells>
  <printOptions horizontalCentered="1"/>
  <pageMargins left="0.23622047244094491" right="0" top="0.74803149606299213" bottom="0.74803149606299213" header="0.31496062992125984" footer="0.31496062992125984"/>
  <pageSetup paperSize="9" scale="11" orientation="landscape" r:id="rId1"/>
  <colBreaks count="1" manualBreakCount="1">
    <brk id="39" max="1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  <pageSetUpPr fitToPage="1"/>
  </sheetPr>
  <dimension ref="A2:BD138"/>
  <sheetViews>
    <sheetView view="pageBreakPreview" zoomScale="85" zoomScaleNormal="85" zoomScaleSheetLayoutView="85" workbookViewId="0">
      <selection activeCell="BA64" sqref="BA64"/>
    </sheetView>
  </sheetViews>
  <sheetFormatPr defaultColWidth="9.140625" defaultRowHeight="21"/>
  <cols>
    <col min="1" max="1" width="5.42578125" style="6" customWidth="1"/>
    <col min="2" max="2" width="9" style="6" customWidth="1"/>
    <col min="3" max="4" width="26.7109375" style="6" customWidth="1"/>
    <col min="5" max="6" width="4.42578125" style="6" bestFit="1" customWidth="1"/>
    <col min="7" max="7" width="5.42578125" style="6" bestFit="1" customWidth="1"/>
    <col min="8" max="9" width="4.5703125" style="6" bestFit="1" customWidth="1"/>
    <col min="10" max="52" width="4.5703125" style="6" customWidth="1"/>
    <col min="53" max="54" width="5.42578125" style="6" customWidth="1"/>
    <col min="55" max="55" width="4.5703125" style="6" customWidth="1"/>
    <col min="56" max="56" width="7" style="7" customWidth="1"/>
    <col min="57" max="57" width="7" style="6" customWidth="1"/>
    <col min="58" max="16384" width="9.140625" style="6"/>
  </cols>
  <sheetData>
    <row r="2" spans="1:56">
      <c r="BD2" s="8" t="s">
        <v>145</v>
      </c>
    </row>
    <row r="3" spans="1:56" s="9" customFormat="1" ht="27" customHeight="1">
      <c r="A3" s="291" t="s">
        <v>298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</row>
    <row r="4" spans="1:56" s="9" customFormat="1" ht="27" customHeight="1">
      <c r="A4" s="291" t="str">
        <f>ปริมาณงาน!V4</f>
        <v>สำนักบริหารงานการศึกษาพิเศษ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</row>
    <row r="5" spans="1:56" s="9" customFormat="1" ht="27" customHeight="1">
      <c r="A5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</row>
    <row r="6" spans="1:56" ht="13.9" customHeight="1"/>
    <row r="7" spans="1:56" s="10" customFormat="1" ht="36.75" customHeight="1">
      <c r="A7" s="333" t="s">
        <v>3</v>
      </c>
      <c r="B7" s="341" t="s">
        <v>192</v>
      </c>
      <c r="C7" s="333" t="s">
        <v>4</v>
      </c>
      <c r="D7" s="347" t="s">
        <v>171</v>
      </c>
      <c r="E7" s="361" t="s">
        <v>62</v>
      </c>
      <c r="F7" s="361"/>
      <c r="G7" s="361" t="s">
        <v>299</v>
      </c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</row>
    <row r="8" spans="1:56" s="10" customFormat="1" ht="21.75" customHeight="1">
      <c r="A8" s="334"/>
      <c r="B8" s="342"/>
      <c r="C8" s="334"/>
      <c r="D8" s="348"/>
      <c r="E8" s="363" t="s">
        <v>105</v>
      </c>
      <c r="F8" s="363" t="s">
        <v>106</v>
      </c>
      <c r="G8" s="326" t="s">
        <v>2</v>
      </c>
      <c r="H8" s="326" t="s">
        <v>63</v>
      </c>
      <c r="I8" s="326" t="s">
        <v>64</v>
      </c>
      <c r="J8" s="326" t="s">
        <v>65</v>
      </c>
      <c r="K8" s="326" t="s">
        <v>66</v>
      </c>
      <c r="L8" s="326" t="s">
        <v>67</v>
      </c>
      <c r="M8" s="326" t="s">
        <v>68</v>
      </c>
      <c r="N8" s="326" t="s">
        <v>69</v>
      </c>
      <c r="O8" s="326" t="s">
        <v>70</v>
      </c>
      <c r="P8" s="326" t="s">
        <v>71</v>
      </c>
      <c r="Q8" s="326" t="s">
        <v>72</v>
      </c>
      <c r="R8" s="326" t="s">
        <v>73</v>
      </c>
      <c r="S8" s="326" t="s">
        <v>74</v>
      </c>
      <c r="T8" s="326" t="s">
        <v>75</v>
      </c>
      <c r="U8" s="326" t="s">
        <v>76</v>
      </c>
      <c r="V8" s="326" t="s">
        <v>77</v>
      </c>
      <c r="W8" s="326" t="s">
        <v>78</v>
      </c>
      <c r="X8" s="326" t="s">
        <v>79</v>
      </c>
      <c r="Y8" s="350" t="s">
        <v>80</v>
      </c>
      <c r="Z8" s="326" t="s">
        <v>81</v>
      </c>
      <c r="AA8" s="326" t="s">
        <v>82</v>
      </c>
      <c r="AB8" s="326" t="s">
        <v>83</v>
      </c>
      <c r="AC8" s="326" t="s">
        <v>84</v>
      </c>
      <c r="AD8" s="326" t="s">
        <v>85</v>
      </c>
      <c r="AE8" s="326" t="s">
        <v>86</v>
      </c>
      <c r="AF8" s="326" t="s">
        <v>87</v>
      </c>
      <c r="AG8" s="326" t="s">
        <v>88</v>
      </c>
      <c r="AH8" s="326" t="s">
        <v>89</v>
      </c>
      <c r="AI8" s="326" t="s">
        <v>90</v>
      </c>
      <c r="AJ8" s="326" t="s">
        <v>91</v>
      </c>
      <c r="AK8" s="326" t="s">
        <v>92</v>
      </c>
      <c r="AL8" s="326" t="s">
        <v>93</v>
      </c>
      <c r="AM8" s="326" t="s">
        <v>94</v>
      </c>
      <c r="AN8" s="326" t="s">
        <v>95</v>
      </c>
      <c r="AO8" s="326" t="s">
        <v>96</v>
      </c>
      <c r="AP8" s="326" t="s">
        <v>97</v>
      </c>
      <c r="AQ8" s="326" t="s">
        <v>98</v>
      </c>
      <c r="AR8" s="326" t="s">
        <v>99</v>
      </c>
      <c r="AS8" s="326" t="s">
        <v>100</v>
      </c>
      <c r="AT8" s="326" t="s">
        <v>101</v>
      </c>
      <c r="AU8" s="326" t="s">
        <v>102</v>
      </c>
      <c r="AV8" s="365" t="s">
        <v>103</v>
      </c>
      <c r="AW8" s="332" t="s">
        <v>170</v>
      </c>
      <c r="AX8" s="329" t="s">
        <v>195</v>
      </c>
      <c r="AY8" s="329" t="s">
        <v>196</v>
      </c>
      <c r="AZ8" s="329" t="s">
        <v>197</v>
      </c>
      <c r="BA8" s="327" t="s">
        <v>104</v>
      </c>
    </row>
    <row r="9" spans="1:56" s="10" customFormat="1" ht="21.4" customHeight="1">
      <c r="A9" s="334"/>
      <c r="B9" s="342"/>
      <c r="C9" s="334"/>
      <c r="D9" s="348"/>
      <c r="E9" s="364"/>
      <c r="F9" s="364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50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8"/>
      <c r="AN9" s="326"/>
      <c r="AO9" s="328"/>
      <c r="AP9" s="326"/>
      <c r="AQ9" s="326"/>
      <c r="AR9" s="326"/>
      <c r="AS9" s="326"/>
      <c r="AT9" s="326"/>
      <c r="AU9" s="326"/>
      <c r="AV9" s="366"/>
      <c r="AW9" s="332"/>
      <c r="AX9" s="330"/>
      <c r="AY9" s="330"/>
      <c r="AZ9" s="330"/>
      <c r="BA9" s="327"/>
    </row>
    <row r="10" spans="1:56" s="10" customFormat="1" ht="21.4" customHeight="1">
      <c r="A10" s="334"/>
      <c r="B10" s="342"/>
      <c r="C10" s="334"/>
      <c r="D10" s="348"/>
      <c r="E10" s="364"/>
      <c r="F10" s="364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50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8"/>
      <c r="AN10" s="326"/>
      <c r="AO10" s="328"/>
      <c r="AP10" s="326"/>
      <c r="AQ10" s="326"/>
      <c r="AR10" s="326"/>
      <c r="AS10" s="326"/>
      <c r="AT10" s="326"/>
      <c r="AU10" s="326"/>
      <c r="AV10" s="366"/>
      <c r="AW10" s="332"/>
      <c r="AX10" s="330"/>
      <c r="AY10" s="330"/>
      <c r="AZ10" s="330"/>
      <c r="BA10" s="327"/>
    </row>
    <row r="11" spans="1:56" s="10" customFormat="1">
      <c r="A11" s="334"/>
      <c r="B11" s="342"/>
      <c r="C11" s="334"/>
      <c r="D11" s="348"/>
      <c r="E11" s="364"/>
      <c r="F11" s="364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50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8"/>
      <c r="AN11" s="326"/>
      <c r="AO11" s="328"/>
      <c r="AP11" s="326"/>
      <c r="AQ11" s="326"/>
      <c r="AR11" s="326"/>
      <c r="AS11" s="326"/>
      <c r="AT11" s="326"/>
      <c r="AU11" s="326"/>
      <c r="AV11" s="366"/>
      <c r="AW11" s="332"/>
      <c r="AX11" s="330"/>
      <c r="AY11" s="330"/>
      <c r="AZ11" s="330"/>
      <c r="BA11" s="327"/>
    </row>
    <row r="12" spans="1:56" s="10" customFormat="1">
      <c r="A12" s="334"/>
      <c r="B12" s="343"/>
      <c r="C12" s="334"/>
      <c r="D12" s="349"/>
      <c r="E12" s="364"/>
      <c r="F12" s="364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50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8"/>
      <c r="AN12" s="326"/>
      <c r="AO12" s="328"/>
      <c r="AP12" s="326"/>
      <c r="AQ12" s="326"/>
      <c r="AR12" s="326"/>
      <c r="AS12" s="326"/>
      <c r="AT12" s="326"/>
      <c r="AU12" s="326"/>
      <c r="AV12" s="367"/>
      <c r="AW12" s="332"/>
      <c r="AX12" s="331"/>
      <c r="AY12" s="331"/>
      <c r="AZ12" s="331"/>
      <c r="BA12" s="327"/>
    </row>
    <row r="13" spans="1:56" ht="21.95" customHeight="1">
      <c r="A13" s="11">
        <v>1</v>
      </c>
      <c r="B13" s="11"/>
      <c r="C13" s="12"/>
      <c r="D13" s="12"/>
      <c r="E13" s="76"/>
      <c r="F13" s="76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76"/>
      <c r="AW13" s="76"/>
      <c r="AX13" s="76"/>
      <c r="AY13" s="76"/>
      <c r="AZ13" s="76"/>
      <c r="BA13" s="14">
        <f>SUM(G13:AZ13)</f>
        <v>0</v>
      </c>
      <c r="BC13" s="14">
        <f>BA13-ปริมาณงาน!BN10</f>
        <v>0</v>
      </c>
      <c r="BD13" s="6"/>
    </row>
    <row r="14" spans="1:56" ht="21.95" customHeight="1">
      <c r="A14" s="15">
        <v>2</v>
      </c>
      <c r="B14" s="15"/>
      <c r="C14" s="16"/>
      <c r="D14" s="16"/>
      <c r="E14" s="77"/>
      <c r="F14" s="7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77"/>
      <c r="AW14" s="77"/>
      <c r="AX14" s="77"/>
      <c r="AY14" s="77"/>
      <c r="AZ14" s="77"/>
      <c r="BA14" s="14">
        <f t="shared" ref="BA14:BA77" si="0">SUM(G14:AZ14)</f>
        <v>0</v>
      </c>
      <c r="BC14" s="14">
        <f>BA14-ปริมาณงาน!BN11</f>
        <v>0</v>
      </c>
      <c r="BD14" s="6"/>
    </row>
    <row r="15" spans="1:56" ht="21.95" customHeight="1">
      <c r="A15" s="15">
        <v>3</v>
      </c>
      <c r="B15" s="15"/>
      <c r="C15" s="16"/>
      <c r="D15" s="16"/>
      <c r="E15" s="77"/>
      <c r="F15" s="7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77"/>
      <c r="AW15" s="77"/>
      <c r="AX15" s="77"/>
      <c r="AY15" s="77"/>
      <c r="AZ15" s="77"/>
      <c r="BA15" s="14">
        <f t="shared" si="0"/>
        <v>0</v>
      </c>
      <c r="BC15" s="14">
        <f>BA15-ปริมาณงาน!BN12</f>
        <v>0</v>
      </c>
      <c r="BD15" s="6"/>
    </row>
    <row r="16" spans="1:56" ht="21.95" hidden="1" customHeight="1">
      <c r="A16" s="15">
        <v>4</v>
      </c>
      <c r="B16" s="15"/>
      <c r="C16" s="16"/>
      <c r="D16" s="16"/>
      <c r="E16" s="77"/>
      <c r="F16" s="7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77"/>
      <c r="AW16" s="77"/>
      <c r="AX16" s="77"/>
      <c r="AY16" s="77"/>
      <c r="AZ16" s="77"/>
      <c r="BA16" s="14">
        <f t="shared" si="0"/>
        <v>0</v>
      </c>
      <c r="BC16" s="14">
        <f>BA16-ปริมาณงาน!BN13</f>
        <v>0</v>
      </c>
      <c r="BD16" s="6"/>
    </row>
    <row r="17" spans="1:56" ht="21.95" hidden="1" customHeight="1">
      <c r="A17" s="15">
        <v>5</v>
      </c>
      <c r="B17" s="15"/>
      <c r="C17" s="16"/>
      <c r="D17" s="16"/>
      <c r="E17" s="77"/>
      <c r="F17" s="7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77"/>
      <c r="AW17" s="77"/>
      <c r="AX17" s="77"/>
      <c r="AY17" s="77"/>
      <c r="AZ17" s="77"/>
      <c r="BA17" s="14">
        <f t="shared" si="0"/>
        <v>0</v>
      </c>
      <c r="BC17" s="14">
        <f>BA17-ปริมาณงาน!BN14</f>
        <v>0</v>
      </c>
      <c r="BD17" s="6"/>
    </row>
    <row r="18" spans="1:56" ht="21.95" hidden="1" customHeight="1">
      <c r="A18" s="15">
        <v>6</v>
      </c>
      <c r="B18" s="15"/>
      <c r="C18" s="16"/>
      <c r="D18" s="16"/>
      <c r="E18" s="77"/>
      <c r="F18" s="7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77"/>
      <c r="AW18" s="77"/>
      <c r="AX18" s="77"/>
      <c r="AY18" s="77"/>
      <c r="AZ18" s="77"/>
      <c r="BA18" s="14">
        <f t="shared" si="0"/>
        <v>0</v>
      </c>
      <c r="BC18" s="14">
        <f>BA18-ปริมาณงาน!BN15</f>
        <v>0</v>
      </c>
      <c r="BD18" s="6"/>
    </row>
    <row r="19" spans="1:56" ht="21.95" hidden="1" customHeight="1">
      <c r="A19" s="15">
        <v>7</v>
      </c>
      <c r="B19" s="15"/>
      <c r="C19" s="16"/>
      <c r="D19" s="16"/>
      <c r="E19" s="77"/>
      <c r="F19" s="7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77"/>
      <c r="AW19" s="77"/>
      <c r="AX19" s="77"/>
      <c r="AY19" s="77"/>
      <c r="AZ19" s="77"/>
      <c r="BA19" s="14">
        <f t="shared" si="0"/>
        <v>0</v>
      </c>
      <c r="BC19" s="14">
        <f>BA19-ปริมาณงาน!BN16</f>
        <v>0</v>
      </c>
      <c r="BD19" s="6"/>
    </row>
    <row r="20" spans="1:56" ht="21.95" hidden="1" customHeight="1">
      <c r="A20" s="15">
        <v>8</v>
      </c>
      <c r="B20" s="15"/>
      <c r="C20" s="16"/>
      <c r="D20" s="16"/>
      <c r="E20" s="77"/>
      <c r="F20" s="7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77"/>
      <c r="AW20" s="77"/>
      <c r="AX20" s="77"/>
      <c r="AY20" s="77"/>
      <c r="AZ20" s="77"/>
      <c r="BA20" s="14">
        <f t="shared" si="0"/>
        <v>0</v>
      </c>
      <c r="BC20" s="14">
        <f>BA20-ปริมาณงาน!BN17</f>
        <v>0</v>
      </c>
      <c r="BD20" s="6"/>
    </row>
    <row r="21" spans="1:56" ht="21.95" hidden="1" customHeight="1">
      <c r="A21" s="15">
        <v>9</v>
      </c>
      <c r="B21" s="15"/>
      <c r="C21" s="16"/>
      <c r="D21" s="16"/>
      <c r="E21" s="77"/>
      <c r="F21" s="7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77"/>
      <c r="AW21" s="77"/>
      <c r="AX21" s="77"/>
      <c r="AY21" s="77"/>
      <c r="AZ21" s="77"/>
      <c r="BA21" s="14">
        <f t="shared" si="0"/>
        <v>0</v>
      </c>
      <c r="BC21" s="14">
        <f>BA21-ปริมาณงาน!BN18</f>
        <v>0</v>
      </c>
      <c r="BD21" s="6"/>
    </row>
    <row r="22" spans="1:56" ht="21.95" hidden="1" customHeight="1">
      <c r="A22" s="15">
        <v>10</v>
      </c>
      <c r="B22" s="15"/>
      <c r="C22" s="16"/>
      <c r="D22" s="16"/>
      <c r="E22" s="77"/>
      <c r="F22" s="7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77"/>
      <c r="AW22" s="77"/>
      <c r="AX22" s="77"/>
      <c r="AY22" s="77"/>
      <c r="AZ22" s="77"/>
      <c r="BA22" s="14">
        <f t="shared" si="0"/>
        <v>0</v>
      </c>
      <c r="BC22" s="14">
        <f>BA22-ปริมาณงาน!BN19</f>
        <v>0</v>
      </c>
      <c r="BD22" s="6"/>
    </row>
    <row r="23" spans="1:56" ht="21.95" hidden="1" customHeight="1">
      <c r="A23" s="15">
        <v>11</v>
      </c>
      <c r="B23" s="15"/>
      <c r="C23" s="16"/>
      <c r="D23" s="16"/>
      <c r="E23" s="77"/>
      <c r="F23" s="7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77"/>
      <c r="AW23" s="77"/>
      <c r="AX23" s="77"/>
      <c r="AY23" s="77"/>
      <c r="AZ23" s="77"/>
      <c r="BA23" s="14">
        <f t="shared" si="0"/>
        <v>0</v>
      </c>
      <c r="BC23" s="14">
        <f>BA23-ปริมาณงาน!BN20</f>
        <v>0</v>
      </c>
      <c r="BD23" s="6"/>
    </row>
    <row r="24" spans="1:56" ht="21.95" hidden="1" customHeight="1">
      <c r="A24" s="15">
        <v>12</v>
      </c>
      <c r="B24" s="15"/>
      <c r="C24" s="16"/>
      <c r="D24" s="16"/>
      <c r="E24" s="77"/>
      <c r="F24" s="7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77"/>
      <c r="AW24" s="77"/>
      <c r="AX24" s="77"/>
      <c r="AY24" s="77"/>
      <c r="AZ24" s="77"/>
      <c r="BA24" s="14">
        <f t="shared" si="0"/>
        <v>0</v>
      </c>
      <c r="BC24" s="14">
        <f>BA24-ปริมาณงาน!BN21</f>
        <v>0</v>
      </c>
      <c r="BD24" s="6"/>
    </row>
    <row r="25" spans="1:56" ht="21.95" hidden="1" customHeight="1">
      <c r="A25" s="15">
        <v>13</v>
      </c>
      <c r="B25" s="15"/>
      <c r="C25" s="16"/>
      <c r="D25" s="16"/>
      <c r="E25" s="77"/>
      <c r="F25" s="7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77"/>
      <c r="AW25" s="77"/>
      <c r="AX25" s="77"/>
      <c r="AY25" s="77"/>
      <c r="AZ25" s="77"/>
      <c r="BA25" s="14">
        <f t="shared" si="0"/>
        <v>0</v>
      </c>
      <c r="BC25" s="14">
        <f>BA25-ปริมาณงาน!BN22</f>
        <v>0</v>
      </c>
      <c r="BD25" s="6"/>
    </row>
    <row r="26" spans="1:56" ht="21.95" hidden="1" customHeight="1">
      <c r="A26" s="15">
        <v>14</v>
      </c>
      <c r="B26" s="15"/>
      <c r="C26" s="16"/>
      <c r="D26" s="16"/>
      <c r="E26" s="77"/>
      <c r="F26" s="7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77"/>
      <c r="AW26" s="77"/>
      <c r="AX26" s="77"/>
      <c r="AY26" s="77"/>
      <c r="AZ26" s="77"/>
      <c r="BA26" s="14">
        <f t="shared" si="0"/>
        <v>0</v>
      </c>
      <c r="BC26" s="14">
        <f>BA26-ปริมาณงาน!BN23</f>
        <v>0</v>
      </c>
      <c r="BD26" s="6"/>
    </row>
    <row r="27" spans="1:56" ht="21.95" hidden="1" customHeight="1">
      <c r="A27" s="15">
        <v>15</v>
      </c>
      <c r="B27" s="15"/>
      <c r="C27" s="16"/>
      <c r="D27" s="16"/>
      <c r="E27" s="77"/>
      <c r="F27" s="7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77"/>
      <c r="AW27" s="77"/>
      <c r="AX27" s="77"/>
      <c r="AY27" s="77"/>
      <c r="AZ27" s="77"/>
      <c r="BA27" s="14">
        <f t="shared" si="0"/>
        <v>0</v>
      </c>
      <c r="BC27" s="14">
        <f>BA27-ปริมาณงาน!BN24</f>
        <v>0</v>
      </c>
      <c r="BD27" s="6"/>
    </row>
    <row r="28" spans="1:56" ht="21.95" hidden="1" customHeight="1">
      <c r="A28" s="15">
        <v>16</v>
      </c>
      <c r="B28" s="15"/>
      <c r="C28" s="16"/>
      <c r="D28" s="16"/>
      <c r="E28" s="77"/>
      <c r="F28" s="7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77"/>
      <c r="AW28" s="77"/>
      <c r="AX28" s="77"/>
      <c r="AY28" s="77"/>
      <c r="AZ28" s="77"/>
      <c r="BA28" s="14">
        <f t="shared" si="0"/>
        <v>0</v>
      </c>
      <c r="BC28" s="14">
        <f>BA28-ปริมาณงาน!BN25</f>
        <v>0</v>
      </c>
      <c r="BD28" s="6"/>
    </row>
    <row r="29" spans="1:56" ht="21.95" hidden="1" customHeight="1">
      <c r="A29" s="15">
        <v>17</v>
      </c>
      <c r="B29" s="15"/>
      <c r="C29" s="16"/>
      <c r="D29" s="16"/>
      <c r="E29" s="77"/>
      <c r="F29" s="7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77"/>
      <c r="AW29" s="77"/>
      <c r="AX29" s="77"/>
      <c r="AY29" s="77"/>
      <c r="AZ29" s="77"/>
      <c r="BA29" s="14">
        <f t="shared" si="0"/>
        <v>0</v>
      </c>
      <c r="BC29" s="14">
        <f>BA29-ปริมาณงาน!BN26</f>
        <v>0</v>
      </c>
      <c r="BD29" s="6"/>
    </row>
    <row r="30" spans="1:56" ht="21.95" hidden="1" customHeight="1">
      <c r="A30" s="15">
        <v>18</v>
      </c>
      <c r="B30" s="15"/>
      <c r="C30" s="16"/>
      <c r="D30" s="16"/>
      <c r="E30" s="77"/>
      <c r="F30" s="7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77"/>
      <c r="AW30" s="77"/>
      <c r="AX30" s="77"/>
      <c r="AY30" s="77"/>
      <c r="AZ30" s="77"/>
      <c r="BA30" s="14">
        <f t="shared" si="0"/>
        <v>0</v>
      </c>
      <c r="BC30" s="14">
        <f>BA30-ปริมาณงาน!BN27</f>
        <v>0</v>
      </c>
      <c r="BD30" s="6"/>
    </row>
    <row r="31" spans="1:56" ht="21.95" hidden="1" customHeight="1">
      <c r="A31" s="15">
        <v>19</v>
      </c>
      <c r="B31" s="15"/>
      <c r="C31" s="16"/>
      <c r="D31" s="16"/>
      <c r="E31" s="77"/>
      <c r="F31" s="7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77"/>
      <c r="AW31" s="77"/>
      <c r="AX31" s="77"/>
      <c r="AY31" s="77"/>
      <c r="AZ31" s="77"/>
      <c r="BA31" s="14">
        <f t="shared" si="0"/>
        <v>0</v>
      </c>
      <c r="BC31" s="14">
        <f>BA31-ปริมาณงาน!BN28</f>
        <v>0</v>
      </c>
      <c r="BD31" s="6"/>
    </row>
    <row r="32" spans="1:56" ht="21.95" hidden="1" customHeight="1">
      <c r="A32" s="15">
        <v>20</v>
      </c>
      <c r="B32" s="15"/>
      <c r="C32" s="16"/>
      <c r="D32" s="16"/>
      <c r="E32" s="77"/>
      <c r="F32" s="7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77"/>
      <c r="AW32" s="77"/>
      <c r="AX32" s="77"/>
      <c r="AY32" s="77"/>
      <c r="AZ32" s="77"/>
      <c r="BA32" s="14">
        <f t="shared" si="0"/>
        <v>0</v>
      </c>
      <c r="BC32" s="14">
        <f>BA32-ปริมาณงาน!BN29</f>
        <v>0</v>
      </c>
      <c r="BD32" s="6"/>
    </row>
    <row r="33" spans="1:56" ht="21.95" hidden="1" customHeight="1">
      <c r="A33" s="15">
        <v>21</v>
      </c>
      <c r="B33" s="15"/>
      <c r="C33" s="16"/>
      <c r="D33" s="16"/>
      <c r="E33" s="77"/>
      <c r="F33" s="7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77"/>
      <c r="AW33" s="77"/>
      <c r="AX33" s="77"/>
      <c r="AY33" s="77"/>
      <c r="AZ33" s="77"/>
      <c r="BA33" s="14">
        <f t="shared" si="0"/>
        <v>0</v>
      </c>
      <c r="BC33" s="14">
        <f>BA33-ปริมาณงาน!BN30</f>
        <v>0</v>
      </c>
      <c r="BD33" s="6"/>
    </row>
    <row r="34" spans="1:56" ht="21.95" hidden="1" customHeight="1">
      <c r="A34" s="15">
        <v>22</v>
      </c>
      <c r="B34" s="15"/>
      <c r="C34" s="16"/>
      <c r="D34" s="16"/>
      <c r="E34" s="77"/>
      <c r="F34" s="7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77"/>
      <c r="AW34" s="77"/>
      <c r="AX34" s="77"/>
      <c r="AY34" s="77"/>
      <c r="AZ34" s="77"/>
      <c r="BA34" s="14">
        <f t="shared" si="0"/>
        <v>0</v>
      </c>
      <c r="BC34" s="14">
        <f>BA34-ปริมาณงาน!BN31</f>
        <v>0</v>
      </c>
      <c r="BD34" s="6"/>
    </row>
    <row r="35" spans="1:56" ht="21.95" hidden="1" customHeight="1">
      <c r="A35" s="15">
        <v>23</v>
      </c>
      <c r="B35" s="15"/>
      <c r="C35" s="16"/>
      <c r="D35" s="16"/>
      <c r="E35" s="77"/>
      <c r="F35" s="7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77"/>
      <c r="AW35" s="77"/>
      <c r="AX35" s="77"/>
      <c r="AY35" s="77"/>
      <c r="AZ35" s="77"/>
      <c r="BA35" s="14">
        <f t="shared" si="0"/>
        <v>0</v>
      </c>
      <c r="BC35" s="14">
        <f>BA35-ปริมาณงาน!BN32</f>
        <v>0</v>
      </c>
      <c r="BD35" s="6"/>
    </row>
    <row r="36" spans="1:56" ht="21.95" hidden="1" customHeight="1">
      <c r="A36" s="15">
        <v>24</v>
      </c>
      <c r="B36" s="15"/>
      <c r="C36" s="16"/>
      <c r="D36" s="16"/>
      <c r="E36" s="77"/>
      <c r="F36" s="7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77"/>
      <c r="AW36" s="77"/>
      <c r="AX36" s="77"/>
      <c r="AY36" s="77"/>
      <c r="AZ36" s="77"/>
      <c r="BA36" s="14">
        <f t="shared" si="0"/>
        <v>0</v>
      </c>
      <c r="BC36" s="14">
        <f>BA36-ปริมาณงาน!BN33</f>
        <v>0</v>
      </c>
      <c r="BD36" s="6"/>
    </row>
    <row r="37" spans="1:56" ht="21.95" hidden="1" customHeight="1">
      <c r="A37" s="15">
        <v>25</v>
      </c>
      <c r="B37" s="15"/>
      <c r="C37" s="16"/>
      <c r="D37" s="16"/>
      <c r="E37" s="77"/>
      <c r="F37" s="7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77"/>
      <c r="AW37" s="77"/>
      <c r="AX37" s="77"/>
      <c r="AY37" s="77"/>
      <c r="AZ37" s="77"/>
      <c r="BA37" s="14">
        <f t="shared" si="0"/>
        <v>0</v>
      </c>
      <c r="BC37" s="14">
        <f>BA37-ปริมาณงาน!BN34</f>
        <v>0</v>
      </c>
      <c r="BD37" s="6"/>
    </row>
    <row r="38" spans="1:56" ht="21.95" hidden="1" customHeight="1">
      <c r="A38" s="15">
        <v>26</v>
      </c>
      <c r="B38" s="15"/>
      <c r="C38" s="16"/>
      <c r="D38" s="16"/>
      <c r="E38" s="77"/>
      <c r="F38" s="7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77"/>
      <c r="AW38" s="77"/>
      <c r="AX38" s="77"/>
      <c r="AY38" s="77"/>
      <c r="AZ38" s="77"/>
      <c r="BA38" s="14">
        <f t="shared" si="0"/>
        <v>0</v>
      </c>
      <c r="BC38" s="14">
        <f>BA38-ปริมาณงาน!BN35</f>
        <v>0</v>
      </c>
      <c r="BD38" s="6"/>
    </row>
    <row r="39" spans="1:56" ht="21.95" hidden="1" customHeight="1">
      <c r="A39" s="15">
        <v>27</v>
      </c>
      <c r="B39" s="15"/>
      <c r="C39" s="16"/>
      <c r="D39" s="16"/>
      <c r="E39" s="77"/>
      <c r="F39" s="7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77"/>
      <c r="AW39" s="77"/>
      <c r="AX39" s="77"/>
      <c r="AY39" s="77"/>
      <c r="AZ39" s="77"/>
      <c r="BA39" s="14">
        <f t="shared" si="0"/>
        <v>0</v>
      </c>
      <c r="BC39" s="14">
        <f>BA39-ปริมาณงาน!BN36</f>
        <v>0</v>
      </c>
      <c r="BD39" s="6"/>
    </row>
    <row r="40" spans="1:56" ht="21.95" hidden="1" customHeight="1">
      <c r="A40" s="15">
        <v>28</v>
      </c>
      <c r="B40" s="15"/>
      <c r="C40" s="16"/>
      <c r="D40" s="16"/>
      <c r="E40" s="77"/>
      <c r="F40" s="7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77"/>
      <c r="AW40" s="77"/>
      <c r="AX40" s="77"/>
      <c r="AY40" s="77"/>
      <c r="AZ40" s="77"/>
      <c r="BA40" s="14">
        <f t="shared" si="0"/>
        <v>0</v>
      </c>
      <c r="BC40" s="14">
        <f>BA40-ปริมาณงาน!BN37</f>
        <v>0</v>
      </c>
      <c r="BD40" s="6"/>
    </row>
    <row r="41" spans="1:56" ht="21.95" hidden="1" customHeight="1">
      <c r="A41" s="15">
        <v>29</v>
      </c>
      <c r="B41" s="15"/>
      <c r="C41" s="16"/>
      <c r="D41" s="16"/>
      <c r="E41" s="77"/>
      <c r="F41" s="7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77"/>
      <c r="AW41" s="77"/>
      <c r="AX41" s="77"/>
      <c r="AY41" s="77"/>
      <c r="AZ41" s="77"/>
      <c r="BA41" s="14">
        <f t="shared" si="0"/>
        <v>0</v>
      </c>
      <c r="BC41" s="14">
        <f>BA41-ปริมาณงาน!BN38</f>
        <v>0</v>
      </c>
      <c r="BD41" s="6"/>
    </row>
    <row r="42" spans="1:56" ht="21.95" hidden="1" customHeight="1">
      <c r="A42" s="15">
        <v>30</v>
      </c>
      <c r="B42" s="15"/>
      <c r="C42" s="16"/>
      <c r="D42" s="16"/>
      <c r="E42" s="77"/>
      <c r="F42" s="7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77"/>
      <c r="AW42" s="77"/>
      <c r="AX42" s="77"/>
      <c r="AY42" s="77"/>
      <c r="AZ42" s="77"/>
      <c r="BA42" s="14">
        <f t="shared" si="0"/>
        <v>0</v>
      </c>
      <c r="BC42" s="14">
        <f>BA42-ปริมาณงาน!BN39</f>
        <v>0</v>
      </c>
      <c r="BD42" s="6"/>
    </row>
    <row r="43" spans="1:56" ht="21.95" hidden="1" customHeight="1">
      <c r="A43" s="15">
        <v>31</v>
      </c>
      <c r="B43" s="15"/>
      <c r="C43" s="16"/>
      <c r="D43" s="16"/>
      <c r="E43" s="77"/>
      <c r="F43" s="7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77"/>
      <c r="AW43" s="77"/>
      <c r="AX43" s="77"/>
      <c r="AY43" s="77"/>
      <c r="AZ43" s="77"/>
      <c r="BA43" s="14">
        <f t="shared" si="0"/>
        <v>0</v>
      </c>
      <c r="BC43" s="14">
        <f>BA43-ปริมาณงาน!BN40</f>
        <v>0</v>
      </c>
      <c r="BD43" s="6"/>
    </row>
    <row r="44" spans="1:56" ht="21.95" hidden="1" customHeight="1">
      <c r="A44" s="15">
        <v>32</v>
      </c>
      <c r="B44" s="15"/>
      <c r="C44" s="16"/>
      <c r="D44" s="16"/>
      <c r="E44" s="77"/>
      <c r="F44" s="7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77"/>
      <c r="AW44" s="77"/>
      <c r="AX44" s="77"/>
      <c r="AY44" s="77"/>
      <c r="AZ44" s="77"/>
      <c r="BA44" s="14">
        <f t="shared" si="0"/>
        <v>0</v>
      </c>
      <c r="BC44" s="14">
        <f>BA44-ปริมาณงาน!BN41</f>
        <v>0</v>
      </c>
      <c r="BD44" s="6"/>
    </row>
    <row r="45" spans="1:56" ht="21.95" hidden="1" customHeight="1">
      <c r="A45" s="15">
        <v>33</v>
      </c>
      <c r="B45" s="15"/>
      <c r="C45" s="16"/>
      <c r="D45" s="16"/>
      <c r="E45" s="77"/>
      <c r="F45" s="7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77"/>
      <c r="AW45" s="77"/>
      <c r="AX45" s="77"/>
      <c r="AY45" s="77"/>
      <c r="AZ45" s="77"/>
      <c r="BA45" s="14">
        <f t="shared" si="0"/>
        <v>0</v>
      </c>
      <c r="BC45" s="14">
        <f>BA45-ปริมาณงาน!BN42</f>
        <v>0</v>
      </c>
      <c r="BD45" s="6"/>
    </row>
    <row r="46" spans="1:56" ht="21.95" hidden="1" customHeight="1">
      <c r="A46" s="15">
        <v>34</v>
      </c>
      <c r="B46" s="15"/>
      <c r="C46" s="16"/>
      <c r="D46" s="16"/>
      <c r="E46" s="77"/>
      <c r="F46" s="7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77"/>
      <c r="AW46" s="77"/>
      <c r="AX46" s="77"/>
      <c r="AY46" s="77"/>
      <c r="AZ46" s="77"/>
      <c r="BA46" s="14">
        <f t="shared" si="0"/>
        <v>0</v>
      </c>
      <c r="BC46" s="14">
        <f>BA46-ปริมาณงาน!BN43</f>
        <v>0</v>
      </c>
      <c r="BD46" s="6"/>
    </row>
    <row r="47" spans="1:56" ht="21.95" hidden="1" customHeight="1">
      <c r="A47" s="15">
        <v>35</v>
      </c>
      <c r="B47" s="15"/>
      <c r="C47" s="16"/>
      <c r="D47" s="16"/>
      <c r="E47" s="77"/>
      <c r="F47" s="7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77"/>
      <c r="AW47" s="77"/>
      <c r="AX47" s="77"/>
      <c r="AY47" s="77"/>
      <c r="AZ47" s="77"/>
      <c r="BA47" s="14">
        <f t="shared" si="0"/>
        <v>0</v>
      </c>
      <c r="BC47" s="14">
        <f>BA47-ปริมาณงาน!BN44</f>
        <v>0</v>
      </c>
      <c r="BD47" s="6"/>
    </row>
    <row r="48" spans="1:56" ht="21.95" hidden="1" customHeight="1">
      <c r="A48" s="15">
        <v>36</v>
      </c>
      <c r="B48" s="15"/>
      <c r="C48" s="16"/>
      <c r="D48" s="16"/>
      <c r="E48" s="77"/>
      <c r="F48" s="7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77"/>
      <c r="AW48" s="77"/>
      <c r="AX48" s="77"/>
      <c r="AY48" s="77"/>
      <c r="AZ48" s="77"/>
      <c r="BA48" s="14">
        <f t="shared" si="0"/>
        <v>0</v>
      </c>
      <c r="BC48" s="14">
        <f>BA48-ปริมาณงาน!BN45</f>
        <v>0</v>
      </c>
      <c r="BD48" s="6"/>
    </row>
    <row r="49" spans="1:56" ht="21.95" hidden="1" customHeight="1">
      <c r="A49" s="15">
        <v>37</v>
      </c>
      <c r="B49" s="15"/>
      <c r="C49" s="16"/>
      <c r="D49" s="16"/>
      <c r="E49" s="77"/>
      <c r="F49" s="7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77"/>
      <c r="AW49" s="77"/>
      <c r="AX49" s="77"/>
      <c r="AY49" s="77"/>
      <c r="AZ49" s="77"/>
      <c r="BA49" s="14">
        <f t="shared" si="0"/>
        <v>0</v>
      </c>
      <c r="BC49" s="14">
        <f>BA49-ปริมาณงาน!BN46</f>
        <v>0</v>
      </c>
      <c r="BD49" s="6"/>
    </row>
    <row r="50" spans="1:56" ht="21.95" hidden="1" customHeight="1">
      <c r="A50" s="15">
        <v>38</v>
      </c>
      <c r="B50" s="15"/>
      <c r="C50" s="16"/>
      <c r="D50" s="16"/>
      <c r="E50" s="77"/>
      <c r="F50" s="7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77"/>
      <c r="AW50" s="77"/>
      <c r="AX50" s="77"/>
      <c r="AY50" s="77"/>
      <c r="AZ50" s="77"/>
      <c r="BA50" s="14">
        <f t="shared" si="0"/>
        <v>0</v>
      </c>
      <c r="BC50" s="14">
        <f>BA50-ปริมาณงาน!BN47</f>
        <v>0</v>
      </c>
      <c r="BD50" s="6"/>
    </row>
    <row r="51" spans="1:56" ht="21.95" hidden="1" customHeight="1">
      <c r="A51" s="15">
        <v>39</v>
      </c>
      <c r="B51" s="15"/>
      <c r="C51" s="16"/>
      <c r="D51" s="16"/>
      <c r="E51" s="77"/>
      <c r="F51" s="7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77"/>
      <c r="AW51" s="77"/>
      <c r="AX51" s="77"/>
      <c r="AY51" s="77"/>
      <c r="AZ51" s="77"/>
      <c r="BA51" s="14">
        <f t="shared" si="0"/>
        <v>0</v>
      </c>
      <c r="BC51" s="14">
        <f>BA51-ปริมาณงาน!BN48</f>
        <v>0</v>
      </c>
      <c r="BD51" s="6"/>
    </row>
    <row r="52" spans="1:56" ht="21.95" hidden="1" customHeight="1">
      <c r="A52" s="15">
        <v>40</v>
      </c>
      <c r="B52" s="15"/>
      <c r="C52" s="16"/>
      <c r="D52" s="16"/>
      <c r="E52" s="77"/>
      <c r="F52" s="7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77"/>
      <c r="AW52" s="77"/>
      <c r="AX52" s="77"/>
      <c r="AY52" s="77"/>
      <c r="AZ52" s="77"/>
      <c r="BA52" s="14">
        <f t="shared" si="0"/>
        <v>0</v>
      </c>
      <c r="BC52" s="14">
        <f>BA52-ปริมาณงาน!BN49</f>
        <v>0</v>
      </c>
      <c r="BD52" s="6"/>
    </row>
    <row r="53" spans="1:56" ht="21.95" hidden="1" customHeight="1">
      <c r="A53" s="15">
        <v>41</v>
      </c>
      <c r="B53" s="15"/>
      <c r="C53" s="16"/>
      <c r="D53" s="16"/>
      <c r="E53" s="77"/>
      <c r="F53" s="7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77"/>
      <c r="AW53" s="77"/>
      <c r="AX53" s="77"/>
      <c r="AY53" s="77"/>
      <c r="AZ53" s="77"/>
      <c r="BA53" s="14">
        <f t="shared" si="0"/>
        <v>0</v>
      </c>
      <c r="BC53" s="14">
        <f>BA53-ปริมาณงาน!BN50</f>
        <v>0</v>
      </c>
      <c r="BD53" s="6"/>
    </row>
    <row r="54" spans="1:56" ht="21.95" hidden="1" customHeight="1">
      <c r="A54" s="15">
        <v>42</v>
      </c>
      <c r="B54" s="15"/>
      <c r="C54" s="16"/>
      <c r="D54" s="16"/>
      <c r="E54" s="77"/>
      <c r="F54" s="7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77"/>
      <c r="AW54" s="77"/>
      <c r="AX54" s="77"/>
      <c r="AY54" s="77"/>
      <c r="AZ54" s="77"/>
      <c r="BA54" s="14">
        <f t="shared" si="0"/>
        <v>0</v>
      </c>
      <c r="BC54" s="14">
        <f>BA54-ปริมาณงาน!BN51</f>
        <v>0</v>
      </c>
      <c r="BD54" s="6"/>
    </row>
    <row r="55" spans="1:56" ht="21.95" hidden="1" customHeight="1">
      <c r="A55" s="15">
        <v>43</v>
      </c>
      <c r="B55" s="15"/>
      <c r="C55" s="16"/>
      <c r="D55" s="16"/>
      <c r="E55" s="77"/>
      <c r="F55" s="7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77"/>
      <c r="AW55" s="77"/>
      <c r="AX55" s="77"/>
      <c r="AY55" s="77"/>
      <c r="AZ55" s="77"/>
      <c r="BA55" s="14">
        <f t="shared" si="0"/>
        <v>0</v>
      </c>
      <c r="BC55" s="14">
        <f>BA55-ปริมาณงาน!BN52</f>
        <v>0</v>
      </c>
      <c r="BD55" s="6"/>
    </row>
    <row r="56" spans="1:56" ht="21.95" hidden="1" customHeight="1">
      <c r="A56" s="15">
        <v>44</v>
      </c>
      <c r="B56" s="15"/>
      <c r="C56" s="16"/>
      <c r="D56" s="16"/>
      <c r="E56" s="77"/>
      <c r="F56" s="7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77"/>
      <c r="AW56" s="77"/>
      <c r="AX56" s="77"/>
      <c r="AY56" s="77"/>
      <c r="AZ56" s="77"/>
      <c r="BA56" s="14">
        <f t="shared" si="0"/>
        <v>0</v>
      </c>
      <c r="BC56" s="14">
        <f>BA56-ปริมาณงาน!BN53</f>
        <v>0</v>
      </c>
      <c r="BD56" s="6"/>
    </row>
    <row r="57" spans="1:56" ht="21.95" hidden="1" customHeight="1">
      <c r="A57" s="15">
        <v>45</v>
      </c>
      <c r="B57" s="15"/>
      <c r="C57" s="16"/>
      <c r="D57" s="16"/>
      <c r="E57" s="77"/>
      <c r="F57" s="7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77"/>
      <c r="AW57" s="77"/>
      <c r="AX57" s="77"/>
      <c r="AY57" s="77"/>
      <c r="AZ57" s="77"/>
      <c r="BA57" s="14">
        <f t="shared" si="0"/>
        <v>0</v>
      </c>
      <c r="BC57" s="14">
        <f>BA57-ปริมาณงาน!BN54</f>
        <v>0</v>
      </c>
      <c r="BD57" s="6"/>
    </row>
    <row r="58" spans="1:56" ht="21.95" hidden="1" customHeight="1">
      <c r="A58" s="15">
        <v>46</v>
      </c>
      <c r="B58" s="15"/>
      <c r="C58" s="16"/>
      <c r="D58" s="16"/>
      <c r="E58" s="77"/>
      <c r="F58" s="7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77"/>
      <c r="AW58" s="77"/>
      <c r="AX58" s="77"/>
      <c r="AY58" s="77"/>
      <c r="AZ58" s="77"/>
      <c r="BA58" s="14">
        <f t="shared" si="0"/>
        <v>0</v>
      </c>
      <c r="BC58" s="14">
        <f>BA58-ปริมาณงาน!BN55</f>
        <v>0</v>
      </c>
      <c r="BD58" s="6"/>
    </row>
    <row r="59" spans="1:56" ht="21.95" hidden="1" customHeight="1">
      <c r="A59" s="15">
        <v>47</v>
      </c>
      <c r="B59" s="15"/>
      <c r="C59" s="16"/>
      <c r="D59" s="16"/>
      <c r="E59" s="77"/>
      <c r="F59" s="7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77"/>
      <c r="AW59" s="77"/>
      <c r="AX59" s="77"/>
      <c r="AY59" s="77"/>
      <c r="AZ59" s="77"/>
      <c r="BA59" s="14">
        <f t="shared" si="0"/>
        <v>0</v>
      </c>
      <c r="BC59" s="14">
        <f>BA59-ปริมาณงาน!BN56</f>
        <v>0</v>
      </c>
      <c r="BD59" s="6"/>
    </row>
    <row r="60" spans="1:56" ht="21.95" hidden="1" customHeight="1">
      <c r="A60" s="15">
        <v>48</v>
      </c>
      <c r="B60" s="15"/>
      <c r="C60" s="16"/>
      <c r="D60" s="16"/>
      <c r="E60" s="77"/>
      <c r="F60" s="7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77"/>
      <c r="AW60" s="77"/>
      <c r="AX60" s="77"/>
      <c r="AY60" s="77"/>
      <c r="AZ60" s="77"/>
      <c r="BA60" s="14">
        <f t="shared" si="0"/>
        <v>0</v>
      </c>
      <c r="BC60" s="14">
        <f>BA60-ปริมาณงาน!BN57</f>
        <v>0</v>
      </c>
      <c r="BD60" s="6"/>
    </row>
    <row r="61" spans="1:56" ht="21.95" hidden="1" customHeight="1">
      <c r="A61" s="15">
        <v>49</v>
      </c>
      <c r="B61" s="15"/>
      <c r="C61" s="16"/>
      <c r="D61" s="16"/>
      <c r="E61" s="77"/>
      <c r="F61" s="7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77"/>
      <c r="AW61" s="77"/>
      <c r="AX61" s="77"/>
      <c r="AY61" s="77"/>
      <c r="AZ61" s="77"/>
      <c r="BA61" s="14">
        <f t="shared" si="0"/>
        <v>0</v>
      </c>
      <c r="BC61" s="14">
        <f>BA61-ปริมาณงาน!BN58</f>
        <v>0</v>
      </c>
      <c r="BD61" s="6"/>
    </row>
    <row r="62" spans="1:56" ht="21.95" hidden="1" customHeight="1">
      <c r="A62" s="15">
        <v>50</v>
      </c>
      <c r="B62" s="15"/>
      <c r="C62" s="16"/>
      <c r="D62" s="16"/>
      <c r="E62" s="77"/>
      <c r="F62" s="7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77"/>
      <c r="AW62" s="77"/>
      <c r="AX62" s="77"/>
      <c r="AY62" s="77"/>
      <c r="AZ62" s="77"/>
      <c r="BA62" s="14">
        <f t="shared" si="0"/>
        <v>0</v>
      </c>
      <c r="BC62" s="14">
        <f>BA62-ปริมาณงาน!BN59</f>
        <v>0</v>
      </c>
      <c r="BD62" s="6"/>
    </row>
    <row r="63" spans="1:56" ht="21.95" hidden="1" customHeight="1">
      <c r="A63" s="15">
        <v>51</v>
      </c>
      <c r="B63" s="15"/>
      <c r="C63" s="16"/>
      <c r="D63" s="16"/>
      <c r="E63" s="77"/>
      <c r="F63" s="7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77"/>
      <c r="AW63" s="77"/>
      <c r="AX63" s="77"/>
      <c r="AY63" s="77"/>
      <c r="AZ63" s="77"/>
      <c r="BA63" s="14">
        <f t="shared" si="0"/>
        <v>0</v>
      </c>
      <c r="BC63" s="14">
        <f>BA63-ปริมาณงาน!BN60</f>
        <v>0</v>
      </c>
      <c r="BD63" s="6"/>
    </row>
    <row r="64" spans="1:56" ht="21.95" hidden="1" customHeight="1">
      <c r="A64" s="15">
        <v>52</v>
      </c>
      <c r="B64" s="15"/>
      <c r="C64" s="16"/>
      <c r="D64" s="16"/>
      <c r="E64" s="77"/>
      <c r="F64" s="7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77"/>
      <c r="AW64" s="77"/>
      <c r="AX64" s="77"/>
      <c r="AY64" s="77"/>
      <c r="AZ64" s="77"/>
      <c r="BA64" s="14">
        <f t="shared" si="0"/>
        <v>0</v>
      </c>
      <c r="BC64" s="14">
        <f>BA64-ปริมาณงาน!BN61</f>
        <v>0</v>
      </c>
      <c r="BD64" s="6"/>
    </row>
    <row r="65" spans="1:56" ht="21.95" hidden="1" customHeight="1">
      <c r="A65" s="15">
        <v>53</v>
      </c>
      <c r="B65" s="15"/>
      <c r="C65" s="16"/>
      <c r="D65" s="16"/>
      <c r="E65" s="77"/>
      <c r="F65" s="7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77"/>
      <c r="AW65" s="77"/>
      <c r="AX65" s="77"/>
      <c r="AY65" s="77"/>
      <c r="AZ65" s="77"/>
      <c r="BA65" s="14">
        <f t="shared" si="0"/>
        <v>0</v>
      </c>
      <c r="BC65" s="14">
        <f>BA65-ปริมาณงาน!BN62</f>
        <v>0</v>
      </c>
      <c r="BD65" s="6"/>
    </row>
    <row r="66" spans="1:56" ht="21.95" hidden="1" customHeight="1">
      <c r="A66" s="15">
        <v>54</v>
      </c>
      <c r="B66" s="15"/>
      <c r="C66" s="16"/>
      <c r="D66" s="16"/>
      <c r="E66" s="77"/>
      <c r="F66" s="7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77"/>
      <c r="AW66" s="77"/>
      <c r="AX66" s="77"/>
      <c r="AY66" s="77"/>
      <c r="AZ66" s="77"/>
      <c r="BA66" s="14">
        <f t="shared" si="0"/>
        <v>0</v>
      </c>
      <c r="BC66" s="14">
        <f>BA66-ปริมาณงาน!BN63</f>
        <v>0</v>
      </c>
      <c r="BD66" s="6"/>
    </row>
    <row r="67" spans="1:56" ht="21.95" hidden="1" customHeight="1">
      <c r="A67" s="15">
        <v>55</v>
      </c>
      <c r="B67" s="15"/>
      <c r="C67" s="16"/>
      <c r="D67" s="16"/>
      <c r="E67" s="77"/>
      <c r="F67" s="7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77"/>
      <c r="AW67" s="77"/>
      <c r="AX67" s="77"/>
      <c r="AY67" s="77"/>
      <c r="AZ67" s="77"/>
      <c r="BA67" s="14">
        <f t="shared" si="0"/>
        <v>0</v>
      </c>
      <c r="BC67" s="14">
        <f>BA67-ปริมาณงาน!BN64</f>
        <v>0</v>
      </c>
      <c r="BD67" s="6"/>
    </row>
    <row r="68" spans="1:56" ht="21.95" hidden="1" customHeight="1">
      <c r="A68" s="15">
        <v>56</v>
      </c>
      <c r="B68" s="15"/>
      <c r="C68" s="16"/>
      <c r="D68" s="16"/>
      <c r="E68" s="77"/>
      <c r="F68" s="7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77"/>
      <c r="AW68" s="77"/>
      <c r="AX68" s="77"/>
      <c r="AY68" s="77"/>
      <c r="AZ68" s="77"/>
      <c r="BA68" s="14">
        <f t="shared" si="0"/>
        <v>0</v>
      </c>
      <c r="BC68" s="14">
        <f>BA68-ปริมาณงาน!BN65</f>
        <v>0</v>
      </c>
      <c r="BD68" s="6"/>
    </row>
    <row r="69" spans="1:56" ht="21.95" hidden="1" customHeight="1">
      <c r="A69" s="15">
        <v>57</v>
      </c>
      <c r="B69" s="15"/>
      <c r="C69" s="16"/>
      <c r="D69" s="16"/>
      <c r="E69" s="77"/>
      <c r="F69" s="7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77"/>
      <c r="AW69" s="77"/>
      <c r="AX69" s="77"/>
      <c r="AY69" s="77"/>
      <c r="AZ69" s="77"/>
      <c r="BA69" s="14">
        <f t="shared" si="0"/>
        <v>0</v>
      </c>
      <c r="BC69" s="14">
        <f>BA69-ปริมาณงาน!BN66</f>
        <v>0</v>
      </c>
      <c r="BD69" s="6"/>
    </row>
    <row r="70" spans="1:56" ht="21.95" hidden="1" customHeight="1">
      <c r="A70" s="15">
        <v>58</v>
      </c>
      <c r="B70" s="15"/>
      <c r="C70" s="16"/>
      <c r="D70" s="16"/>
      <c r="E70" s="77"/>
      <c r="F70" s="7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77"/>
      <c r="AW70" s="77"/>
      <c r="AX70" s="77"/>
      <c r="AY70" s="77"/>
      <c r="AZ70" s="77"/>
      <c r="BA70" s="14">
        <f t="shared" si="0"/>
        <v>0</v>
      </c>
      <c r="BC70" s="14">
        <f>BA70-ปริมาณงาน!BN67</f>
        <v>0</v>
      </c>
      <c r="BD70" s="6"/>
    </row>
    <row r="71" spans="1:56" ht="21.95" hidden="1" customHeight="1">
      <c r="A71" s="15">
        <v>59</v>
      </c>
      <c r="B71" s="15"/>
      <c r="C71" s="16"/>
      <c r="D71" s="16"/>
      <c r="E71" s="77"/>
      <c r="F71" s="7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77"/>
      <c r="AW71" s="77"/>
      <c r="AX71" s="77"/>
      <c r="AY71" s="77"/>
      <c r="AZ71" s="77"/>
      <c r="BA71" s="14">
        <f t="shared" si="0"/>
        <v>0</v>
      </c>
      <c r="BC71" s="14">
        <f>BA71-ปริมาณงาน!BN68</f>
        <v>0</v>
      </c>
      <c r="BD71" s="6"/>
    </row>
    <row r="72" spans="1:56" ht="21.95" hidden="1" customHeight="1">
      <c r="A72" s="15">
        <v>60</v>
      </c>
      <c r="B72" s="15"/>
      <c r="C72" s="16"/>
      <c r="D72" s="16"/>
      <c r="E72" s="77"/>
      <c r="F72" s="7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77"/>
      <c r="AW72" s="77"/>
      <c r="AX72" s="77"/>
      <c r="AY72" s="77"/>
      <c r="AZ72" s="77"/>
      <c r="BA72" s="14">
        <f t="shared" si="0"/>
        <v>0</v>
      </c>
      <c r="BC72" s="14">
        <f>BA72-ปริมาณงาน!BN69</f>
        <v>0</v>
      </c>
      <c r="BD72" s="6"/>
    </row>
    <row r="73" spans="1:56" ht="21.95" hidden="1" customHeight="1">
      <c r="A73" s="15">
        <v>61</v>
      </c>
      <c r="B73" s="15"/>
      <c r="C73" s="16"/>
      <c r="D73" s="16"/>
      <c r="E73" s="77"/>
      <c r="F73" s="7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77"/>
      <c r="AW73" s="77"/>
      <c r="AX73" s="77"/>
      <c r="AY73" s="77"/>
      <c r="AZ73" s="77"/>
      <c r="BA73" s="14">
        <f t="shared" si="0"/>
        <v>0</v>
      </c>
      <c r="BC73" s="14">
        <f>BA73-ปริมาณงาน!BN70</f>
        <v>0</v>
      </c>
      <c r="BD73" s="6"/>
    </row>
    <row r="74" spans="1:56" ht="21.95" hidden="1" customHeight="1">
      <c r="A74" s="15">
        <v>62</v>
      </c>
      <c r="B74" s="15"/>
      <c r="C74" s="16"/>
      <c r="D74" s="16"/>
      <c r="E74" s="77"/>
      <c r="F74" s="7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77"/>
      <c r="AW74" s="77"/>
      <c r="AX74" s="77"/>
      <c r="AY74" s="77"/>
      <c r="AZ74" s="77"/>
      <c r="BA74" s="14">
        <f t="shared" si="0"/>
        <v>0</v>
      </c>
      <c r="BC74" s="14">
        <f>BA74-ปริมาณงาน!BN71</f>
        <v>0</v>
      </c>
      <c r="BD74" s="6"/>
    </row>
    <row r="75" spans="1:56" ht="21.95" hidden="1" customHeight="1">
      <c r="A75" s="15">
        <v>63</v>
      </c>
      <c r="B75" s="15"/>
      <c r="C75" s="16"/>
      <c r="D75" s="16"/>
      <c r="E75" s="77"/>
      <c r="F75" s="7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77"/>
      <c r="AW75" s="77"/>
      <c r="AX75" s="77"/>
      <c r="AY75" s="77"/>
      <c r="AZ75" s="77"/>
      <c r="BA75" s="14">
        <f t="shared" si="0"/>
        <v>0</v>
      </c>
      <c r="BC75" s="14">
        <f>BA75-ปริมาณงาน!BN72</f>
        <v>0</v>
      </c>
      <c r="BD75" s="6"/>
    </row>
    <row r="76" spans="1:56" ht="21.95" hidden="1" customHeight="1">
      <c r="A76" s="15">
        <v>64</v>
      </c>
      <c r="B76" s="15"/>
      <c r="C76" s="16"/>
      <c r="D76" s="16"/>
      <c r="E76" s="77"/>
      <c r="F76" s="7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77"/>
      <c r="AW76" s="77"/>
      <c r="AX76" s="77"/>
      <c r="AY76" s="77"/>
      <c r="AZ76" s="77"/>
      <c r="BA76" s="14">
        <f t="shared" si="0"/>
        <v>0</v>
      </c>
      <c r="BC76" s="14">
        <f>BA76-ปริมาณงาน!BN73</f>
        <v>0</v>
      </c>
      <c r="BD76" s="6"/>
    </row>
    <row r="77" spans="1:56" ht="21.95" hidden="1" customHeight="1">
      <c r="A77" s="15">
        <v>65</v>
      </c>
      <c r="B77" s="15"/>
      <c r="C77" s="16"/>
      <c r="D77" s="16"/>
      <c r="E77" s="77"/>
      <c r="F77" s="7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77"/>
      <c r="AW77" s="77"/>
      <c r="AX77" s="77"/>
      <c r="AY77" s="77"/>
      <c r="AZ77" s="77"/>
      <c r="BA77" s="14">
        <f t="shared" si="0"/>
        <v>0</v>
      </c>
      <c r="BC77" s="14">
        <f>BA77-ปริมาณงาน!BN74</f>
        <v>0</v>
      </c>
      <c r="BD77" s="6"/>
    </row>
    <row r="78" spans="1:56" ht="21.95" hidden="1" customHeight="1">
      <c r="A78" s="15">
        <v>66</v>
      </c>
      <c r="B78" s="15"/>
      <c r="C78" s="16"/>
      <c r="D78" s="16"/>
      <c r="E78" s="77"/>
      <c r="F78" s="7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77"/>
      <c r="AW78" s="77"/>
      <c r="AX78" s="77"/>
      <c r="AY78" s="77"/>
      <c r="AZ78" s="77"/>
      <c r="BA78" s="14">
        <f t="shared" ref="BA78:BA132" si="1">SUM(G78:AZ78)</f>
        <v>0</v>
      </c>
      <c r="BC78" s="14">
        <f>BA78-ปริมาณงาน!BN75</f>
        <v>0</v>
      </c>
      <c r="BD78" s="6"/>
    </row>
    <row r="79" spans="1:56" ht="21.95" hidden="1" customHeight="1">
      <c r="A79" s="15">
        <v>67</v>
      </c>
      <c r="B79" s="15"/>
      <c r="C79" s="16"/>
      <c r="D79" s="16"/>
      <c r="E79" s="77"/>
      <c r="F79" s="7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77"/>
      <c r="AW79" s="77"/>
      <c r="AX79" s="77"/>
      <c r="AY79" s="77"/>
      <c r="AZ79" s="77"/>
      <c r="BA79" s="14">
        <f t="shared" si="1"/>
        <v>0</v>
      </c>
      <c r="BC79" s="14">
        <f>BA79-ปริมาณงาน!BN76</f>
        <v>0</v>
      </c>
      <c r="BD79" s="6"/>
    </row>
    <row r="80" spans="1:56" ht="21.95" hidden="1" customHeight="1">
      <c r="A80" s="15">
        <v>68</v>
      </c>
      <c r="B80" s="15"/>
      <c r="C80" s="16"/>
      <c r="D80" s="16"/>
      <c r="E80" s="77"/>
      <c r="F80" s="7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77"/>
      <c r="AW80" s="77"/>
      <c r="AX80" s="77"/>
      <c r="AY80" s="77"/>
      <c r="AZ80" s="77"/>
      <c r="BA80" s="14">
        <f t="shared" si="1"/>
        <v>0</v>
      </c>
      <c r="BC80" s="14">
        <f>BA80-ปริมาณงาน!BN77</f>
        <v>0</v>
      </c>
      <c r="BD80" s="6"/>
    </row>
    <row r="81" spans="1:56" ht="21.95" hidden="1" customHeight="1">
      <c r="A81" s="15">
        <v>69</v>
      </c>
      <c r="B81" s="15"/>
      <c r="C81" s="16"/>
      <c r="D81" s="16"/>
      <c r="E81" s="77"/>
      <c r="F81" s="7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77"/>
      <c r="AW81" s="77"/>
      <c r="AX81" s="77"/>
      <c r="AY81" s="77"/>
      <c r="AZ81" s="77"/>
      <c r="BA81" s="14">
        <f t="shared" si="1"/>
        <v>0</v>
      </c>
      <c r="BC81" s="14">
        <f>BA81-ปริมาณงาน!BN78</f>
        <v>0</v>
      </c>
      <c r="BD81" s="6"/>
    </row>
    <row r="82" spans="1:56" ht="21.95" hidden="1" customHeight="1">
      <c r="A82" s="15">
        <v>70</v>
      </c>
      <c r="B82" s="15"/>
      <c r="C82" s="16"/>
      <c r="D82" s="16"/>
      <c r="E82" s="77"/>
      <c r="F82" s="7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77"/>
      <c r="AW82" s="77"/>
      <c r="AX82" s="77"/>
      <c r="AY82" s="77"/>
      <c r="AZ82" s="77"/>
      <c r="BA82" s="14">
        <f t="shared" si="1"/>
        <v>0</v>
      </c>
      <c r="BC82" s="14">
        <f>BA82-ปริมาณงาน!BN79</f>
        <v>0</v>
      </c>
      <c r="BD82" s="6"/>
    </row>
    <row r="83" spans="1:56" ht="21.95" hidden="1" customHeight="1">
      <c r="A83" s="15">
        <v>71</v>
      </c>
      <c r="B83" s="15"/>
      <c r="C83" s="16"/>
      <c r="D83" s="16"/>
      <c r="E83" s="77"/>
      <c r="F83" s="7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77"/>
      <c r="AW83" s="77"/>
      <c r="AX83" s="77"/>
      <c r="AY83" s="77"/>
      <c r="AZ83" s="77"/>
      <c r="BA83" s="14">
        <f t="shared" si="1"/>
        <v>0</v>
      </c>
      <c r="BC83" s="14">
        <f>BA83-ปริมาณงาน!BN80</f>
        <v>0</v>
      </c>
      <c r="BD83" s="6"/>
    </row>
    <row r="84" spans="1:56" ht="21.95" hidden="1" customHeight="1">
      <c r="A84" s="15">
        <v>72</v>
      </c>
      <c r="B84" s="15"/>
      <c r="C84" s="16"/>
      <c r="D84" s="16"/>
      <c r="E84" s="77"/>
      <c r="F84" s="7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77"/>
      <c r="AW84" s="77"/>
      <c r="AX84" s="77"/>
      <c r="AY84" s="77"/>
      <c r="AZ84" s="77"/>
      <c r="BA84" s="14">
        <f t="shared" si="1"/>
        <v>0</v>
      </c>
      <c r="BC84" s="14">
        <f>BA84-ปริมาณงาน!BN81</f>
        <v>0</v>
      </c>
      <c r="BD84" s="6"/>
    </row>
    <row r="85" spans="1:56" ht="21.95" hidden="1" customHeight="1">
      <c r="A85" s="15">
        <v>73</v>
      </c>
      <c r="B85" s="15"/>
      <c r="C85" s="16"/>
      <c r="D85" s="16"/>
      <c r="E85" s="77"/>
      <c r="F85" s="7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77"/>
      <c r="AW85" s="77"/>
      <c r="AX85" s="77"/>
      <c r="AY85" s="77"/>
      <c r="AZ85" s="77"/>
      <c r="BA85" s="14">
        <f t="shared" si="1"/>
        <v>0</v>
      </c>
      <c r="BC85" s="14">
        <f>BA85-ปริมาณงาน!BN82</f>
        <v>0</v>
      </c>
      <c r="BD85" s="6"/>
    </row>
    <row r="86" spans="1:56" ht="21.95" hidden="1" customHeight="1">
      <c r="A86" s="15">
        <v>74</v>
      </c>
      <c r="B86" s="15"/>
      <c r="C86" s="16"/>
      <c r="D86" s="16"/>
      <c r="E86" s="77"/>
      <c r="F86" s="7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77"/>
      <c r="AW86" s="77"/>
      <c r="AX86" s="77"/>
      <c r="AY86" s="77"/>
      <c r="AZ86" s="77"/>
      <c r="BA86" s="14">
        <f t="shared" si="1"/>
        <v>0</v>
      </c>
      <c r="BC86" s="14">
        <f>BA86-ปริมาณงาน!BN83</f>
        <v>0</v>
      </c>
      <c r="BD86" s="6"/>
    </row>
    <row r="87" spans="1:56" ht="21.95" hidden="1" customHeight="1">
      <c r="A87" s="15">
        <v>75</v>
      </c>
      <c r="B87" s="15"/>
      <c r="C87" s="16"/>
      <c r="D87" s="16"/>
      <c r="E87" s="77"/>
      <c r="F87" s="7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77"/>
      <c r="AW87" s="77"/>
      <c r="AX87" s="77"/>
      <c r="AY87" s="77"/>
      <c r="AZ87" s="77"/>
      <c r="BA87" s="14">
        <f t="shared" si="1"/>
        <v>0</v>
      </c>
      <c r="BC87" s="14">
        <f>BA87-ปริมาณงาน!BN84</f>
        <v>0</v>
      </c>
      <c r="BD87" s="6"/>
    </row>
    <row r="88" spans="1:56" ht="21.95" hidden="1" customHeight="1">
      <c r="A88" s="15">
        <v>76</v>
      </c>
      <c r="B88" s="15"/>
      <c r="C88" s="16"/>
      <c r="D88" s="16"/>
      <c r="E88" s="77"/>
      <c r="F88" s="7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77"/>
      <c r="AW88" s="77"/>
      <c r="AX88" s="77"/>
      <c r="AY88" s="77"/>
      <c r="AZ88" s="77"/>
      <c r="BA88" s="14">
        <f t="shared" si="1"/>
        <v>0</v>
      </c>
      <c r="BC88" s="14">
        <f>BA88-ปริมาณงาน!BN85</f>
        <v>0</v>
      </c>
      <c r="BD88" s="6"/>
    </row>
    <row r="89" spans="1:56" ht="21.95" hidden="1" customHeight="1">
      <c r="A89" s="15">
        <v>77</v>
      </c>
      <c r="B89" s="15"/>
      <c r="C89" s="16"/>
      <c r="D89" s="16"/>
      <c r="E89" s="77"/>
      <c r="F89" s="7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77"/>
      <c r="AW89" s="77"/>
      <c r="AX89" s="77"/>
      <c r="AY89" s="77"/>
      <c r="AZ89" s="77"/>
      <c r="BA89" s="14">
        <f t="shared" si="1"/>
        <v>0</v>
      </c>
      <c r="BC89" s="14">
        <f>BA89-ปริมาณงาน!BN86</f>
        <v>0</v>
      </c>
      <c r="BD89" s="6"/>
    </row>
    <row r="90" spans="1:56" ht="21.95" hidden="1" customHeight="1">
      <c r="A90" s="15">
        <v>78</v>
      </c>
      <c r="B90" s="15"/>
      <c r="C90" s="16"/>
      <c r="D90" s="16"/>
      <c r="E90" s="77"/>
      <c r="F90" s="7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77"/>
      <c r="AW90" s="77"/>
      <c r="AX90" s="77"/>
      <c r="AY90" s="77"/>
      <c r="AZ90" s="77"/>
      <c r="BA90" s="14">
        <f t="shared" si="1"/>
        <v>0</v>
      </c>
      <c r="BC90" s="14">
        <f>BA90-ปริมาณงาน!BN87</f>
        <v>0</v>
      </c>
      <c r="BD90" s="6"/>
    </row>
    <row r="91" spans="1:56" ht="21.95" hidden="1" customHeight="1">
      <c r="A91" s="15">
        <v>79</v>
      </c>
      <c r="B91" s="15"/>
      <c r="C91" s="16"/>
      <c r="D91" s="16"/>
      <c r="E91" s="77"/>
      <c r="F91" s="7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77"/>
      <c r="AW91" s="77"/>
      <c r="AX91" s="77"/>
      <c r="AY91" s="77"/>
      <c r="AZ91" s="77"/>
      <c r="BA91" s="14">
        <f t="shared" si="1"/>
        <v>0</v>
      </c>
      <c r="BC91" s="14">
        <f>BA91-ปริมาณงาน!BN88</f>
        <v>0</v>
      </c>
      <c r="BD91" s="6"/>
    </row>
    <row r="92" spans="1:56" ht="21.95" hidden="1" customHeight="1">
      <c r="A92" s="15">
        <v>80</v>
      </c>
      <c r="B92" s="15"/>
      <c r="C92" s="16"/>
      <c r="D92" s="16"/>
      <c r="E92" s="77"/>
      <c r="F92" s="7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77"/>
      <c r="AW92" s="77"/>
      <c r="AX92" s="77"/>
      <c r="AY92" s="77"/>
      <c r="AZ92" s="77"/>
      <c r="BA92" s="14">
        <f t="shared" si="1"/>
        <v>0</v>
      </c>
      <c r="BC92" s="14">
        <f>BA92-ปริมาณงาน!BN89</f>
        <v>0</v>
      </c>
      <c r="BD92" s="6"/>
    </row>
    <row r="93" spans="1:56" ht="21.95" hidden="1" customHeight="1">
      <c r="A93" s="15">
        <v>81</v>
      </c>
      <c r="B93" s="15"/>
      <c r="C93" s="16"/>
      <c r="D93" s="16"/>
      <c r="E93" s="77"/>
      <c r="F93" s="7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77"/>
      <c r="AW93" s="77"/>
      <c r="AX93" s="77"/>
      <c r="AY93" s="77"/>
      <c r="AZ93" s="77"/>
      <c r="BA93" s="14">
        <f t="shared" si="1"/>
        <v>0</v>
      </c>
      <c r="BC93" s="14">
        <f>BA93-ปริมาณงาน!BN90</f>
        <v>0</v>
      </c>
      <c r="BD93" s="6"/>
    </row>
    <row r="94" spans="1:56" ht="21.95" hidden="1" customHeight="1">
      <c r="A94" s="15">
        <v>82</v>
      </c>
      <c r="B94" s="15"/>
      <c r="C94" s="16"/>
      <c r="D94" s="16"/>
      <c r="E94" s="77"/>
      <c r="F94" s="7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77"/>
      <c r="AW94" s="77"/>
      <c r="AX94" s="77"/>
      <c r="AY94" s="77"/>
      <c r="AZ94" s="77"/>
      <c r="BA94" s="14">
        <f t="shared" si="1"/>
        <v>0</v>
      </c>
      <c r="BC94" s="14">
        <f>BA94-ปริมาณงาน!BN91</f>
        <v>0</v>
      </c>
      <c r="BD94" s="6"/>
    </row>
    <row r="95" spans="1:56" ht="21.95" hidden="1" customHeight="1">
      <c r="A95" s="15">
        <v>83</v>
      </c>
      <c r="B95" s="15"/>
      <c r="C95" s="16"/>
      <c r="D95" s="16"/>
      <c r="E95" s="77"/>
      <c r="F95" s="7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77"/>
      <c r="AW95" s="77"/>
      <c r="AX95" s="77"/>
      <c r="AY95" s="77"/>
      <c r="AZ95" s="77"/>
      <c r="BA95" s="14">
        <f t="shared" si="1"/>
        <v>0</v>
      </c>
      <c r="BC95" s="14">
        <f>BA95-ปริมาณงาน!BN92</f>
        <v>0</v>
      </c>
      <c r="BD95" s="6"/>
    </row>
    <row r="96" spans="1:56" ht="21.95" hidden="1" customHeight="1">
      <c r="A96" s="15">
        <v>84</v>
      </c>
      <c r="B96" s="15"/>
      <c r="C96" s="16"/>
      <c r="D96" s="16"/>
      <c r="E96" s="77"/>
      <c r="F96" s="7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77"/>
      <c r="AW96" s="77"/>
      <c r="AX96" s="77"/>
      <c r="AY96" s="77"/>
      <c r="AZ96" s="77"/>
      <c r="BA96" s="14">
        <f t="shared" si="1"/>
        <v>0</v>
      </c>
      <c r="BC96" s="14">
        <f>BA96-ปริมาณงาน!BN93</f>
        <v>0</v>
      </c>
      <c r="BD96" s="6"/>
    </row>
    <row r="97" spans="1:56" ht="21.95" hidden="1" customHeight="1">
      <c r="A97" s="15">
        <v>85</v>
      </c>
      <c r="B97" s="15"/>
      <c r="C97" s="16"/>
      <c r="D97" s="16"/>
      <c r="E97" s="77"/>
      <c r="F97" s="7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77"/>
      <c r="AW97" s="77"/>
      <c r="AX97" s="77"/>
      <c r="AY97" s="77"/>
      <c r="AZ97" s="77"/>
      <c r="BA97" s="14">
        <f t="shared" si="1"/>
        <v>0</v>
      </c>
      <c r="BC97" s="14">
        <f>BA97-ปริมาณงาน!BN94</f>
        <v>0</v>
      </c>
      <c r="BD97" s="6"/>
    </row>
    <row r="98" spans="1:56" ht="21.95" hidden="1" customHeight="1">
      <c r="A98" s="15">
        <v>86</v>
      </c>
      <c r="B98" s="15"/>
      <c r="C98" s="16"/>
      <c r="D98" s="16"/>
      <c r="E98" s="77"/>
      <c r="F98" s="7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77"/>
      <c r="AW98" s="77"/>
      <c r="AX98" s="77"/>
      <c r="AY98" s="77"/>
      <c r="AZ98" s="77"/>
      <c r="BA98" s="14">
        <f t="shared" si="1"/>
        <v>0</v>
      </c>
      <c r="BC98" s="14">
        <f>BA98-ปริมาณงาน!BN95</f>
        <v>0</v>
      </c>
      <c r="BD98" s="6"/>
    </row>
    <row r="99" spans="1:56" ht="21.95" hidden="1" customHeight="1">
      <c r="A99" s="15">
        <v>87</v>
      </c>
      <c r="B99" s="15"/>
      <c r="C99" s="16"/>
      <c r="D99" s="16"/>
      <c r="E99" s="77"/>
      <c r="F99" s="7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77"/>
      <c r="AW99" s="77"/>
      <c r="AX99" s="77"/>
      <c r="AY99" s="77"/>
      <c r="AZ99" s="77"/>
      <c r="BA99" s="14">
        <f t="shared" si="1"/>
        <v>0</v>
      </c>
      <c r="BC99" s="14">
        <f>BA99-ปริมาณงาน!BN96</f>
        <v>0</v>
      </c>
      <c r="BD99" s="6"/>
    </row>
    <row r="100" spans="1:56" ht="21.95" hidden="1" customHeight="1">
      <c r="A100" s="15">
        <v>88</v>
      </c>
      <c r="B100" s="15"/>
      <c r="C100" s="16"/>
      <c r="D100" s="16"/>
      <c r="E100" s="77"/>
      <c r="F100" s="7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77"/>
      <c r="AW100" s="77"/>
      <c r="AX100" s="77"/>
      <c r="AY100" s="77"/>
      <c r="AZ100" s="77"/>
      <c r="BA100" s="14">
        <f t="shared" si="1"/>
        <v>0</v>
      </c>
      <c r="BC100" s="14">
        <f>BA100-ปริมาณงาน!BN97</f>
        <v>0</v>
      </c>
      <c r="BD100" s="6"/>
    </row>
    <row r="101" spans="1:56" ht="21.95" hidden="1" customHeight="1">
      <c r="A101" s="15">
        <v>89</v>
      </c>
      <c r="B101" s="15"/>
      <c r="C101" s="16"/>
      <c r="D101" s="16"/>
      <c r="E101" s="77"/>
      <c r="F101" s="7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77"/>
      <c r="AW101" s="77"/>
      <c r="AX101" s="77"/>
      <c r="AY101" s="77"/>
      <c r="AZ101" s="77"/>
      <c r="BA101" s="14">
        <f t="shared" si="1"/>
        <v>0</v>
      </c>
      <c r="BC101" s="14">
        <f>BA101-ปริมาณงาน!BN98</f>
        <v>0</v>
      </c>
      <c r="BD101" s="6"/>
    </row>
    <row r="102" spans="1:56" ht="21.95" hidden="1" customHeight="1">
      <c r="A102" s="15">
        <v>90</v>
      </c>
      <c r="B102" s="15"/>
      <c r="C102" s="16"/>
      <c r="D102" s="16"/>
      <c r="E102" s="77"/>
      <c r="F102" s="7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77"/>
      <c r="AW102" s="77"/>
      <c r="AX102" s="77"/>
      <c r="AY102" s="77"/>
      <c r="AZ102" s="77"/>
      <c r="BA102" s="14">
        <f t="shared" si="1"/>
        <v>0</v>
      </c>
      <c r="BC102" s="14">
        <f>BA102-ปริมาณงาน!BN99</f>
        <v>0</v>
      </c>
      <c r="BD102" s="6"/>
    </row>
    <row r="103" spans="1:56" ht="21.95" hidden="1" customHeight="1">
      <c r="A103" s="15">
        <v>91</v>
      </c>
      <c r="B103" s="15"/>
      <c r="C103" s="16"/>
      <c r="D103" s="16"/>
      <c r="E103" s="77"/>
      <c r="F103" s="7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77"/>
      <c r="AW103" s="77"/>
      <c r="AX103" s="77"/>
      <c r="AY103" s="77"/>
      <c r="AZ103" s="77"/>
      <c r="BA103" s="14">
        <f t="shared" si="1"/>
        <v>0</v>
      </c>
      <c r="BC103" s="14">
        <f>BA103-ปริมาณงาน!BN100</f>
        <v>0</v>
      </c>
      <c r="BD103" s="6"/>
    </row>
    <row r="104" spans="1:56" ht="21.95" hidden="1" customHeight="1">
      <c r="A104" s="15">
        <v>92</v>
      </c>
      <c r="B104" s="15"/>
      <c r="C104" s="16"/>
      <c r="D104" s="16"/>
      <c r="E104" s="77"/>
      <c r="F104" s="7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77"/>
      <c r="AW104" s="77"/>
      <c r="AX104" s="77"/>
      <c r="AY104" s="77"/>
      <c r="AZ104" s="77"/>
      <c r="BA104" s="14">
        <f t="shared" si="1"/>
        <v>0</v>
      </c>
      <c r="BC104" s="14">
        <f>BA104-ปริมาณงาน!BN101</f>
        <v>0</v>
      </c>
      <c r="BD104" s="6"/>
    </row>
    <row r="105" spans="1:56" ht="21.95" hidden="1" customHeight="1">
      <c r="A105" s="15">
        <v>93</v>
      </c>
      <c r="B105" s="15"/>
      <c r="C105" s="16"/>
      <c r="D105" s="16"/>
      <c r="E105" s="77"/>
      <c r="F105" s="7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77"/>
      <c r="AW105" s="77"/>
      <c r="AX105" s="77"/>
      <c r="AY105" s="77"/>
      <c r="AZ105" s="77"/>
      <c r="BA105" s="14">
        <f t="shared" si="1"/>
        <v>0</v>
      </c>
      <c r="BC105" s="14">
        <f>BA105-ปริมาณงาน!BN102</f>
        <v>0</v>
      </c>
      <c r="BD105" s="6"/>
    </row>
    <row r="106" spans="1:56" ht="21.95" hidden="1" customHeight="1">
      <c r="A106" s="15">
        <v>94</v>
      </c>
      <c r="B106" s="15"/>
      <c r="C106" s="16"/>
      <c r="D106" s="16"/>
      <c r="E106" s="77"/>
      <c r="F106" s="7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77"/>
      <c r="AW106" s="77"/>
      <c r="AX106" s="77"/>
      <c r="AY106" s="77"/>
      <c r="AZ106" s="77"/>
      <c r="BA106" s="14">
        <f t="shared" si="1"/>
        <v>0</v>
      </c>
      <c r="BC106" s="14">
        <f>BA106-ปริมาณงาน!BN103</f>
        <v>0</v>
      </c>
      <c r="BD106" s="6"/>
    </row>
    <row r="107" spans="1:56" ht="21.95" hidden="1" customHeight="1">
      <c r="A107" s="15">
        <v>95</v>
      </c>
      <c r="B107" s="15"/>
      <c r="C107" s="16"/>
      <c r="D107" s="16"/>
      <c r="E107" s="77"/>
      <c r="F107" s="7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77"/>
      <c r="AW107" s="77"/>
      <c r="AX107" s="77"/>
      <c r="AY107" s="77"/>
      <c r="AZ107" s="77"/>
      <c r="BA107" s="14">
        <f t="shared" si="1"/>
        <v>0</v>
      </c>
      <c r="BC107" s="14">
        <f>BA107-ปริมาณงาน!BN104</f>
        <v>0</v>
      </c>
      <c r="BD107" s="6"/>
    </row>
    <row r="108" spans="1:56" ht="21.95" hidden="1" customHeight="1">
      <c r="A108" s="15">
        <v>96</v>
      </c>
      <c r="B108" s="15"/>
      <c r="C108" s="16"/>
      <c r="D108" s="16"/>
      <c r="E108" s="77"/>
      <c r="F108" s="7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77"/>
      <c r="AW108" s="77"/>
      <c r="AX108" s="77"/>
      <c r="AY108" s="77"/>
      <c r="AZ108" s="77"/>
      <c r="BA108" s="14">
        <f t="shared" si="1"/>
        <v>0</v>
      </c>
      <c r="BC108" s="14">
        <f>BA108-ปริมาณงาน!BN105</f>
        <v>0</v>
      </c>
      <c r="BD108" s="6"/>
    </row>
    <row r="109" spans="1:56" ht="21.95" hidden="1" customHeight="1">
      <c r="A109" s="15">
        <v>97</v>
      </c>
      <c r="B109" s="15"/>
      <c r="C109" s="16"/>
      <c r="D109" s="16"/>
      <c r="E109" s="77"/>
      <c r="F109" s="7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77"/>
      <c r="AW109" s="77"/>
      <c r="AX109" s="77"/>
      <c r="AY109" s="77"/>
      <c r="AZ109" s="77"/>
      <c r="BA109" s="14">
        <f t="shared" si="1"/>
        <v>0</v>
      </c>
      <c r="BC109" s="14">
        <f>BA109-ปริมาณงาน!BN106</f>
        <v>0</v>
      </c>
      <c r="BD109" s="6"/>
    </row>
    <row r="110" spans="1:56" ht="21.95" hidden="1" customHeight="1">
      <c r="A110" s="15">
        <v>98</v>
      </c>
      <c r="B110" s="15"/>
      <c r="C110" s="16"/>
      <c r="D110" s="16"/>
      <c r="E110" s="77"/>
      <c r="F110" s="7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77"/>
      <c r="AW110" s="77"/>
      <c r="AX110" s="77"/>
      <c r="AY110" s="77"/>
      <c r="AZ110" s="77"/>
      <c r="BA110" s="14">
        <f t="shared" si="1"/>
        <v>0</v>
      </c>
      <c r="BC110" s="14">
        <f>BA110-ปริมาณงาน!BN107</f>
        <v>0</v>
      </c>
      <c r="BD110" s="6"/>
    </row>
    <row r="111" spans="1:56" ht="21.95" hidden="1" customHeight="1">
      <c r="A111" s="15">
        <v>99</v>
      </c>
      <c r="B111" s="15"/>
      <c r="C111" s="16"/>
      <c r="D111" s="16"/>
      <c r="E111" s="77"/>
      <c r="F111" s="7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77"/>
      <c r="AW111" s="77"/>
      <c r="AX111" s="77"/>
      <c r="AY111" s="77"/>
      <c r="AZ111" s="77"/>
      <c r="BA111" s="14">
        <f t="shared" si="1"/>
        <v>0</v>
      </c>
      <c r="BC111" s="14">
        <f>BA111-ปริมาณงาน!BN108</f>
        <v>0</v>
      </c>
      <c r="BD111" s="6"/>
    </row>
    <row r="112" spans="1:56" ht="21.95" hidden="1" customHeight="1">
      <c r="A112" s="15">
        <v>100</v>
      </c>
      <c r="B112" s="15"/>
      <c r="C112" s="16"/>
      <c r="D112" s="16"/>
      <c r="E112" s="77"/>
      <c r="F112" s="7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77"/>
      <c r="AW112" s="77"/>
      <c r="AX112" s="77"/>
      <c r="AY112" s="77"/>
      <c r="AZ112" s="77"/>
      <c r="BA112" s="14">
        <f t="shared" si="1"/>
        <v>0</v>
      </c>
      <c r="BC112" s="14">
        <f>BA112-ปริมาณงาน!BN109</f>
        <v>0</v>
      </c>
      <c r="BD112" s="6"/>
    </row>
    <row r="113" spans="1:56" ht="21.95" hidden="1" customHeight="1">
      <c r="A113" s="15">
        <v>101</v>
      </c>
      <c r="B113" s="15"/>
      <c r="C113" s="16"/>
      <c r="D113" s="16"/>
      <c r="E113" s="77"/>
      <c r="F113" s="7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77"/>
      <c r="AW113" s="77"/>
      <c r="AX113" s="77"/>
      <c r="AY113" s="77"/>
      <c r="AZ113" s="77"/>
      <c r="BA113" s="14">
        <f t="shared" si="1"/>
        <v>0</v>
      </c>
      <c r="BC113" s="14">
        <f>BA113-ปริมาณงาน!BN110</f>
        <v>0</v>
      </c>
      <c r="BD113" s="6"/>
    </row>
    <row r="114" spans="1:56" ht="21.95" hidden="1" customHeight="1">
      <c r="A114" s="15">
        <v>102</v>
      </c>
      <c r="B114" s="15"/>
      <c r="C114" s="16"/>
      <c r="D114" s="16"/>
      <c r="E114" s="77"/>
      <c r="F114" s="7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77"/>
      <c r="AW114" s="77"/>
      <c r="AX114" s="77"/>
      <c r="AY114" s="77"/>
      <c r="AZ114" s="77"/>
      <c r="BA114" s="14">
        <f t="shared" si="1"/>
        <v>0</v>
      </c>
      <c r="BC114" s="14">
        <f>BA114-ปริมาณงาน!BN111</f>
        <v>0</v>
      </c>
      <c r="BD114" s="6"/>
    </row>
    <row r="115" spans="1:56" ht="21.95" hidden="1" customHeight="1">
      <c r="A115" s="15">
        <v>103</v>
      </c>
      <c r="B115" s="15"/>
      <c r="C115" s="16"/>
      <c r="D115" s="16"/>
      <c r="E115" s="77"/>
      <c r="F115" s="7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77"/>
      <c r="AW115" s="77"/>
      <c r="AX115" s="77"/>
      <c r="AY115" s="77"/>
      <c r="AZ115" s="77"/>
      <c r="BA115" s="14">
        <f t="shared" si="1"/>
        <v>0</v>
      </c>
      <c r="BC115" s="14">
        <f>BA115-ปริมาณงาน!BN112</f>
        <v>0</v>
      </c>
      <c r="BD115" s="6"/>
    </row>
    <row r="116" spans="1:56" ht="21.95" hidden="1" customHeight="1">
      <c r="A116" s="15">
        <v>104</v>
      </c>
      <c r="B116" s="15"/>
      <c r="C116" s="16"/>
      <c r="D116" s="16"/>
      <c r="E116" s="77"/>
      <c r="F116" s="7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77"/>
      <c r="AW116" s="77"/>
      <c r="AX116" s="77"/>
      <c r="AY116" s="77"/>
      <c r="AZ116" s="77"/>
      <c r="BA116" s="14">
        <f t="shared" si="1"/>
        <v>0</v>
      </c>
      <c r="BC116" s="14">
        <f>BA116-ปริมาณงาน!BN113</f>
        <v>0</v>
      </c>
      <c r="BD116" s="6"/>
    </row>
    <row r="117" spans="1:56" ht="21.95" hidden="1" customHeight="1">
      <c r="A117" s="15">
        <v>105</v>
      </c>
      <c r="B117" s="15"/>
      <c r="C117" s="16"/>
      <c r="D117" s="16"/>
      <c r="E117" s="77"/>
      <c r="F117" s="7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77"/>
      <c r="AW117" s="77"/>
      <c r="AX117" s="77"/>
      <c r="AY117" s="77"/>
      <c r="AZ117" s="77"/>
      <c r="BA117" s="14">
        <f t="shared" si="1"/>
        <v>0</v>
      </c>
      <c r="BC117" s="14">
        <f>BA117-ปริมาณงาน!BN114</f>
        <v>0</v>
      </c>
      <c r="BD117" s="6"/>
    </row>
    <row r="118" spans="1:56" ht="21.95" hidden="1" customHeight="1">
      <c r="A118" s="15">
        <v>106</v>
      </c>
      <c r="B118" s="15"/>
      <c r="C118" s="16"/>
      <c r="D118" s="16"/>
      <c r="E118" s="77"/>
      <c r="F118" s="7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77"/>
      <c r="AW118" s="77"/>
      <c r="AX118" s="77"/>
      <c r="AY118" s="77"/>
      <c r="AZ118" s="77"/>
      <c r="BA118" s="14">
        <f t="shared" si="1"/>
        <v>0</v>
      </c>
      <c r="BC118" s="14">
        <f>BA118-ปริมาณงาน!BN115</f>
        <v>0</v>
      </c>
      <c r="BD118" s="6"/>
    </row>
    <row r="119" spans="1:56" ht="21.95" hidden="1" customHeight="1">
      <c r="A119" s="15">
        <v>107</v>
      </c>
      <c r="B119" s="15"/>
      <c r="C119" s="16"/>
      <c r="D119" s="16"/>
      <c r="E119" s="77"/>
      <c r="F119" s="7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77"/>
      <c r="AW119" s="77"/>
      <c r="AX119" s="77"/>
      <c r="AY119" s="77"/>
      <c r="AZ119" s="77"/>
      <c r="BA119" s="14">
        <f t="shared" si="1"/>
        <v>0</v>
      </c>
      <c r="BC119" s="14">
        <f>BA119-ปริมาณงาน!BN116</f>
        <v>0</v>
      </c>
      <c r="BD119" s="6"/>
    </row>
    <row r="120" spans="1:56" ht="21.95" hidden="1" customHeight="1">
      <c r="A120" s="15">
        <v>108</v>
      </c>
      <c r="B120" s="15"/>
      <c r="C120" s="16"/>
      <c r="D120" s="16"/>
      <c r="E120" s="77"/>
      <c r="F120" s="7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77"/>
      <c r="AW120" s="77"/>
      <c r="AX120" s="77"/>
      <c r="AY120" s="77"/>
      <c r="AZ120" s="77"/>
      <c r="BA120" s="14">
        <f t="shared" si="1"/>
        <v>0</v>
      </c>
      <c r="BC120" s="14">
        <f>BA120-ปริมาณงาน!BN117</f>
        <v>0</v>
      </c>
      <c r="BD120" s="6"/>
    </row>
    <row r="121" spans="1:56" ht="21.95" hidden="1" customHeight="1">
      <c r="A121" s="15">
        <v>109</v>
      </c>
      <c r="B121" s="15"/>
      <c r="C121" s="16"/>
      <c r="D121" s="16"/>
      <c r="E121" s="77"/>
      <c r="F121" s="7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77"/>
      <c r="AW121" s="77"/>
      <c r="AX121" s="77"/>
      <c r="AY121" s="77"/>
      <c r="AZ121" s="77"/>
      <c r="BA121" s="14">
        <f t="shared" si="1"/>
        <v>0</v>
      </c>
      <c r="BC121" s="14">
        <f>BA121-ปริมาณงาน!BN118</f>
        <v>0</v>
      </c>
      <c r="BD121" s="6"/>
    </row>
    <row r="122" spans="1:56" ht="21.95" hidden="1" customHeight="1">
      <c r="A122" s="15">
        <v>110</v>
      </c>
      <c r="B122" s="15"/>
      <c r="C122" s="16"/>
      <c r="D122" s="16"/>
      <c r="E122" s="77"/>
      <c r="F122" s="7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77"/>
      <c r="AW122" s="77"/>
      <c r="AX122" s="77"/>
      <c r="AY122" s="77"/>
      <c r="AZ122" s="77"/>
      <c r="BA122" s="14">
        <f t="shared" si="1"/>
        <v>0</v>
      </c>
      <c r="BC122" s="14">
        <f>BA122-ปริมาณงาน!BN119</f>
        <v>0</v>
      </c>
      <c r="BD122" s="6"/>
    </row>
    <row r="123" spans="1:56" ht="21.95" hidden="1" customHeight="1">
      <c r="A123" s="15">
        <v>111</v>
      </c>
      <c r="B123" s="15"/>
      <c r="C123" s="16"/>
      <c r="D123" s="16"/>
      <c r="E123" s="77"/>
      <c r="F123" s="7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77"/>
      <c r="AW123" s="77"/>
      <c r="AX123" s="77"/>
      <c r="AY123" s="77"/>
      <c r="AZ123" s="77"/>
      <c r="BA123" s="14">
        <f t="shared" si="1"/>
        <v>0</v>
      </c>
      <c r="BC123" s="14">
        <f>BA123-ปริมาณงาน!BN120</f>
        <v>0</v>
      </c>
      <c r="BD123" s="6"/>
    </row>
    <row r="124" spans="1:56" ht="21.95" hidden="1" customHeight="1">
      <c r="A124" s="15">
        <v>112</v>
      </c>
      <c r="B124" s="15"/>
      <c r="C124" s="16"/>
      <c r="D124" s="16"/>
      <c r="E124" s="77"/>
      <c r="F124" s="7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77"/>
      <c r="AW124" s="77"/>
      <c r="AX124" s="77"/>
      <c r="AY124" s="77"/>
      <c r="AZ124" s="77"/>
      <c r="BA124" s="14">
        <f t="shared" si="1"/>
        <v>0</v>
      </c>
      <c r="BC124" s="14">
        <f>BA124-ปริมาณงาน!BN121</f>
        <v>0</v>
      </c>
      <c r="BD124" s="6"/>
    </row>
    <row r="125" spans="1:56" ht="21.95" hidden="1" customHeight="1">
      <c r="A125" s="15">
        <v>113</v>
      </c>
      <c r="B125" s="15"/>
      <c r="C125" s="16"/>
      <c r="D125" s="16"/>
      <c r="E125" s="77"/>
      <c r="F125" s="7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77"/>
      <c r="AW125" s="77"/>
      <c r="AX125" s="77"/>
      <c r="AY125" s="77"/>
      <c r="AZ125" s="77"/>
      <c r="BA125" s="14">
        <f t="shared" si="1"/>
        <v>0</v>
      </c>
      <c r="BC125" s="14">
        <f>BA125-ปริมาณงาน!BN122</f>
        <v>0</v>
      </c>
      <c r="BD125" s="6"/>
    </row>
    <row r="126" spans="1:56" ht="21.95" hidden="1" customHeight="1">
      <c r="A126" s="15">
        <v>114</v>
      </c>
      <c r="B126" s="15"/>
      <c r="C126" s="16"/>
      <c r="D126" s="16"/>
      <c r="E126" s="77"/>
      <c r="F126" s="7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77"/>
      <c r="AW126" s="77"/>
      <c r="AX126" s="77"/>
      <c r="AY126" s="77"/>
      <c r="AZ126" s="77"/>
      <c r="BA126" s="14">
        <f t="shared" si="1"/>
        <v>0</v>
      </c>
      <c r="BC126" s="14">
        <f>BA126-ปริมาณงาน!BN123</f>
        <v>0</v>
      </c>
      <c r="BD126" s="6"/>
    </row>
    <row r="127" spans="1:56" ht="21.95" hidden="1" customHeight="1">
      <c r="A127" s="15">
        <v>115</v>
      </c>
      <c r="B127" s="15"/>
      <c r="C127" s="16"/>
      <c r="D127" s="16"/>
      <c r="E127" s="77"/>
      <c r="F127" s="7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77"/>
      <c r="AW127" s="77"/>
      <c r="AX127" s="77"/>
      <c r="AY127" s="77"/>
      <c r="AZ127" s="77"/>
      <c r="BA127" s="14">
        <f t="shared" si="1"/>
        <v>0</v>
      </c>
      <c r="BC127" s="14">
        <f>BA127-ปริมาณงาน!BN124</f>
        <v>0</v>
      </c>
      <c r="BD127" s="6"/>
    </row>
    <row r="128" spans="1:56" ht="21.95" hidden="1" customHeight="1">
      <c r="A128" s="15">
        <v>116</v>
      </c>
      <c r="B128" s="15"/>
      <c r="C128" s="16"/>
      <c r="D128" s="16"/>
      <c r="E128" s="77"/>
      <c r="F128" s="7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77"/>
      <c r="AW128" s="77"/>
      <c r="AX128" s="77"/>
      <c r="AY128" s="77"/>
      <c r="AZ128" s="77"/>
      <c r="BA128" s="14">
        <f t="shared" si="1"/>
        <v>0</v>
      </c>
      <c r="BC128" s="14">
        <f>BA128-ปริมาณงาน!BN125</f>
        <v>0</v>
      </c>
      <c r="BD128" s="6"/>
    </row>
    <row r="129" spans="1:56" ht="21.95" hidden="1" customHeight="1">
      <c r="A129" s="15">
        <v>117</v>
      </c>
      <c r="B129" s="15"/>
      <c r="C129" s="16"/>
      <c r="D129" s="16"/>
      <c r="E129" s="77"/>
      <c r="F129" s="7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77"/>
      <c r="AW129" s="77"/>
      <c r="AX129" s="77"/>
      <c r="AY129" s="77"/>
      <c r="AZ129" s="77"/>
      <c r="BA129" s="14">
        <f t="shared" si="1"/>
        <v>0</v>
      </c>
      <c r="BC129" s="14">
        <f>BA129-ปริมาณงาน!BN126</f>
        <v>0</v>
      </c>
      <c r="BD129" s="6"/>
    </row>
    <row r="130" spans="1:56" ht="21.95" hidden="1" customHeight="1">
      <c r="A130" s="15">
        <v>118</v>
      </c>
      <c r="B130" s="15"/>
      <c r="C130" s="16"/>
      <c r="D130" s="16"/>
      <c r="E130" s="77"/>
      <c r="F130" s="7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77"/>
      <c r="AW130" s="77"/>
      <c r="AX130" s="77"/>
      <c r="AY130" s="77"/>
      <c r="AZ130" s="77"/>
      <c r="BA130" s="14">
        <f t="shared" si="1"/>
        <v>0</v>
      </c>
      <c r="BC130" s="14">
        <f>BA130-ปริมาณงาน!BN127</f>
        <v>0</v>
      </c>
      <c r="BD130" s="6"/>
    </row>
    <row r="131" spans="1:56" ht="21.95" customHeight="1">
      <c r="A131" s="15">
        <v>119</v>
      </c>
      <c r="B131" s="15"/>
      <c r="C131" s="16"/>
      <c r="D131" s="16"/>
      <c r="E131" s="77"/>
      <c r="F131" s="7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77"/>
      <c r="AW131" s="77"/>
      <c r="AX131" s="77"/>
      <c r="AY131" s="77"/>
      <c r="AZ131" s="77"/>
      <c r="BA131" s="14">
        <f t="shared" si="1"/>
        <v>0</v>
      </c>
      <c r="BC131" s="14">
        <f>BA131-ปริมาณงาน!BN128</f>
        <v>0</v>
      </c>
      <c r="BD131" s="6"/>
    </row>
    <row r="132" spans="1:56" ht="21.95" customHeight="1">
      <c r="A132" s="15">
        <v>120</v>
      </c>
      <c r="B132" s="58"/>
      <c r="C132" s="19"/>
      <c r="D132" s="102"/>
      <c r="E132" s="103"/>
      <c r="F132" s="103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77"/>
      <c r="AW132" s="77"/>
      <c r="AX132" s="77"/>
      <c r="AY132" s="77"/>
      <c r="AZ132" s="77"/>
      <c r="BA132" s="14">
        <f t="shared" si="1"/>
        <v>0</v>
      </c>
      <c r="BC132" s="14" t="e">
        <f>BA132-ปริมาณงาน!#REF!</f>
        <v>#REF!</v>
      </c>
      <c r="BD132" s="6"/>
    </row>
    <row r="133" spans="1:56" s="21" customFormat="1" ht="31.9" customHeight="1">
      <c r="A133" s="344" t="s">
        <v>104</v>
      </c>
      <c r="B133" s="345"/>
      <c r="C133" s="346"/>
      <c r="D133" s="100"/>
      <c r="E133" s="100"/>
      <c r="F133" s="100"/>
      <c r="G133" s="20">
        <f t="shared" ref="G133:BA133" si="2">SUM(G13:G132)</f>
        <v>0</v>
      </c>
      <c r="H133" s="20">
        <f t="shared" si="2"/>
        <v>0</v>
      </c>
      <c r="I133" s="20">
        <f t="shared" si="2"/>
        <v>0</v>
      </c>
      <c r="J133" s="20">
        <f t="shared" si="2"/>
        <v>0</v>
      </c>
      <c r="K133" s="20">
        <f t="shared" si="2"/>
        <v>0</v>
      </c>
      <c r="L133" s="20">
        <f t="shared" si="2"/>
        <v>0</v>
      </c>
      <c r="M133" s="20">
        <f t="shared" si="2"/>
        <v>0</v>
      </c>
      <c r="N133" s="20">
        <f t="shared" si="2"/>
        <v>0</v>
      </c>
      <c r="O133" s="20">
        <f t="shared" si="2"/>
        <v>0</v>
      </c>
      <c r="P133" s="20">
        <f t="shared" si="2"/>
        <v>0</v>
      </c>
      <c r="Q133" s="20">
        <f t="shared" si="2"/>
        <v>0</v>
      </c>
      <c r="R133" s="20">
        <f t="shared" si="2"/>
        <v>0</v>
      </c>
      <c r="S133" s="20">
        <f t="shared" si="2"/>
        <v>0</v>
      </c>
      <c r="T133" s="20">
        <f t="shared" si="2"/>
        <v>0</v>
      </c>
      <c r="U133" s="20">
        <f t="shared" si="2"/>
        <v>0</v>
      </c>
      <c r="V133" s="20">
        <f t="shared" si="2"/>
        <v>0</v>
      </c>
      <c r="W133" s="20">
        <f t="shared" si="2"/>
        <v>0</v>
      </c>
      <c r="X133" s="20">
        <f t="shared" si="2"/>
        <v>0</v>
      </c>
      <c r="Y133" s="20">
        <f t="shared" si="2"/>
        <v>0</v>
      </c>
      <c r="Z133" s="20">
        <f t="shared" si="2"/>
        <v>0</v>
      </c>
      <c r="AA133" s="20">
        <f t="shared" si="2"/>
        <v>0</v>
      </c>
      <c r="AB133" s="20">
        <f t="shared" si="2"/>
        <v>0</v>
      </c>
      <c r="AC133" s="20">
        <f t="shared" si="2"/>
        <v>0</v>
      </c>
      <c r="AD133" s="20">
        <f t="shared" si="2"/>
        <v>0</v>
      </c>
      <c r="AE133" s="20">
        <f t="shared" si="2"/>
        <v>0</v>
      </c>
      <c r="AF133" s="20">
        <f t="shared" si="2"/>
        <v>0</v>
      </c>
      <c r="AG133" s="20">
        <f t="shared" si="2"/>
        <v>0</v>
      </c>
      <c r="AH133" s="20">
        <f t="shared" si="2"/>
        <v>0</v>
      </c>
      <c r="AI133" s="20">
        <f t="shared" si="2"/>
        <v>0</v>
      </c>
      <c r="AJ133" s="20">
        <f t="shared" si="2"/>
        <v>0</v>
      </c>
      <c r="AK133" s="20">
        <f t="shared" si="2"/>
        <v>0</v>
      </c>
      <c r="AL133" s="20">
        <f t="shared" si="2"/>
        <v>0</v>
      </c>
      <c r="AM133" s="20">
        <f t="shared" si="2"/>
        <v>0</v>
      </c>
      <c r="AN133" s="20">
        <f t="shared" si="2"/>
        <v>0</v>
      </c>
      <c r="AO133" s="20">
        <f t="shared" si="2"/>
        <v>0</v>
      </c>
      <c r="AP133" s="20">
        <f t="shared" si="2"/>
        <v>0</v>
      </c>
      <c r="AQ133" s="20">
        <f t="shared" si="2"/>
        <v>0</v>
      </c>
      <c r="AR133" s="20">
        <f t="shared" si="2"/>
        <v>0</v>
      </c>
      <c r="AS133" s="20">
        <f t="shared" si="2"/>
        <v>0</v>
      </c>
      <c r="AT133" s="20">
        <f t="shared" si="2"/>
        <v>0</v>
      </c>
      <c r="AU133" s="20">
        <f t="shared" si="2"/>
        <v>0</v>
      </c>
      <c r="AV133" s="82">
        <f t="shared" si="2"/>
        <v>0</v>
      </c>
      <c r="AW133" s="82">
        <f t="shared" si="2"/>
        <v>0</v>
      </c>
      <c r="AX133" s="82">
        <f t="shared" si="2"/>
        <v>0</v>
      </c>
      <c r="AY133" s="82">
        <f t="shared" si="2"/>
        <v>0</v>
      </c>
      <c r="AZ133" s="82">
        <f t="shared" si="2"/>
        <v>0</v>
      </c>
      <c r="BA133" s="20">
        <f t="shared" si="2"/>
        <v>0</v>
      </c>
      <c r="BB133" s="6"/>
      <c r="BC133" s="14">
        <f>BA133-ปริมาณงาน!BN187</f>
        <v>0</v>
      </c>
    </row>
    <row r="134" spans="1:56">
      <c r="C134" s="31"/>
      <c r="D134" s="31"/>
      <c r="E134" s="31"/>
      <c r="F134" s="31"/>
      <c r="G134" s="31"/>
      <c r="H134" s="31"/>
      <c r="I134" s="31"/>
      <c r="BA134" s="7"/>
      <c r="BC134" s="92" t="e">
        <f>SUM(BC13:BC133)</f>
        <v>#REF!</v>
      </c>
      <c r="BD134" s="6"/>
    </row>
    <row r="135" spans="1:56" ht="26.25">
      <c r="C135" s="107" t="s">
        <v>61</v>
      </c>
      <c r="D135" s="107"/>
      <c r="E135" s="107"/>
      <c r="F135" s="107"/>
      <c r="G135" s="107"/>
      <c r="H135" s="84"/>
      <c r="I135" s="84"/>
      <c r="BA135" s="7"/>
      <c r="BC135" s="91" t="e">
        <f>IF(BC134=0,"ถูกต้อง","ไม่ถูกต้อง")</f>
        <v>#REF!</v>
      </c>
      <c r="BD135" s="6"/>
    </row>
    <row r="136" spans="1:56" ht="26.25">
      <c r="C136" s="84" t="s">
        <v>153</v>
      </c>
      <c r="D136" s="84"/>
      <c r="E136" s="84"/>
      <c r="F136" s="84"/>
      <c r="G136" s="84"/>
      <c r="H136" s="84"/>
      <c r="I136" s="84"/>
    </row>
    <row r="137" spans="1:56" ht="26.25">
      <c r="C137" s="85" t="s">
        <v>188</v>
      </c>
      <c r="D137" s="85"/>
      <c r="E137" s="85"/>
      <c r="F137" s="85"/>
      <c r="G137" s="85"/>
      <c r="H137" s="85"/>
      <c r="I137" s="85"/>
    </row>
    <row r="138" spans="1:56" ht="26.25">
      <c r="C138" s="83" t="s">
        <v>155</v>
      </c>
      <c r="D138" s="83"/>
      <c r="E138" s="83"/>
      <c r="F138" s="83"/>
      <c r="G138" s="83"/>
      <c r="H138" s="85"/>
      <c r="I138" s="85"/>
    </row>
  </sheetData>
  <mergeCells count="59">
    <mergeCell ref="AX8:AX12"/>
    <mergeCell ref="AY8:AY12"/>
    <mergeCell ref="B7:B12"/>
    <mergeCell ref="AW8:AW12"/>
    <mergeCell ref="A3:BD3"/>
    <mergeCell ref="A4:BD4"/>
    <mergeCell ref="A5:BD5"/>
    <mergeCell ref="A7:A12"/>
    <mergeCell ref="C7:C12"/>
    <mergeCell ref="G7:BA7"/>
    <mergeCell ref="O8:O12"/>
    <mergeCell ref="P8:P12"/>
    <mergeCell ref="Q8:Q12"/>
    <mergeCell ref="R8:R12"/>
    <mergeCell ref="X8:X12"/>
    <mergeCell ref="G8:G12"/>
    <mergeCell ref="H8:H12"/>
    <mergeCell ref="J8:J12"/>
    <mergeCell ref="K8:K12"/>
    <mergeCell ref="AP8:AP12"/>
    <mergeCell ref="AE8:AE12"/>
    <mergeCell ref="AF8:AF12"/>
    <mergeCell ref="AG8:AG12"/>
    <mergeCell ref="AH8:AH12"/>
    <mergeCell ref="AI8:AI12"/>
    <mergeCell ref="N8:N12"/>
    <mergeCell ref="S8:S12"/>
    <mergeCell ref="A133:C133"/>
    <mergeCell ref="AK8:AK12"/>
    <mergeCell ref="AL8:AL12"/>
    <mergeCell ref="T8:T12"/>
    <mergeCell ref="U8:U12"/>
    <mergeCell ref="V8:V12"/>
    <mergeCell ref="W8:W12"/>
    <mergeCell ref="AJ8:AJ12"/>
    <mergeCell ref="Y8:Y12"/>
    <mergeCell ref="Z8:Z12"/>
    <mergeCell ref="AA8:AA12"/>
    <mergeCell ref="AB8:AB12"/>
    <mergeCell ref="AC8:AC12"/>
    <mergeCell ref="AD8:AD12"/>
    <mergeCell ref="L8:L12"/>
    <mergeCell ref="M8:M12"/>
    <mergeCell ref="D7:D12"/>
    <mergeCell ref="E7:F7"/>
    <mergeCell ref="E8:E12"/>
    <mergeCell ref="F8:F12"/>
    <mergeCell ref="BA8:BA12"/>
    <mergeCell ref="AR8:AR12"/>
    <mergeCell ref="AS8:AS12"/>
    <mergeCell ref="AT8:AT12"/>
    <mergeCell ref="AU8:AU12"/>
    <mergeCell ref="AV8:AV12"/>
    <mergeCell ref="AQ8:AQ12"/>
    <mergeCell ref="AM8:AM12"/>
    <mergeCell ref="AN8:AN12"/>
    <mergeCell ref="AO8:AO12"/>
    <mergeCell ref="AZ8:AZ12"/>
    <mergeCell ref="I8:I12"/>
  </mergeCells>
  <pageMargins left="0.31496062992125984" right="0.31496062992125984" top="0.55118110236220474" bottom="0.55118110236220474" header="0.31496062992125984" footer="0.31496062992125984"/>
  <pageSetup paperSize="9"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pageSetUpPr fitToPage="1"/>
  </sheetPr>
  <dimension ref="A2:BD138"/>
  <sheetViews>
    <sheetView view="pageBreakPreview" zoomScale="85" zoomScaleNormal="80" zoomScaleSheetLayoutView="85" workbookViewId="0">
      <selection activeCell="BA64" sqref="BA64"/>
    </sheetView>
  </sheetViews>
  <sheetFormatPr defaultColWidth="9.140625" defaultRowHeight="21"/>
  <cols>
    <col min="1" max="1" width="5.42578125" style="6" customWidth="1"/>
    <col min="2" max="2" width="10.42578125" style="6" customWidth="1"/>
    <col min="3" max="3" width="30.28515625" style="6" customWidth="1"/>
    <col min="4" max="4" width="6.5703125" style="6" bestFit="1" customWidth="1"/>
    <col min="5" max="5" width="7.7109375" style="6" bestFit="1" customWidth="1"/>
    <col min="6" max="6" width="19.140625" style="6" bestFit="1" customWidth="1"/>
    <col min="7" max="7" width="14.42578125" style="6" bestFit="1" customWidth="1"/>
    <col min="8" max="9" width="4.5703125" style="6" bestFit="1" customWidth="1"/>
    <col min="10" max="55" width="4" style="6" customWidth="1"/>
    <col min="56" max="56" width="7" style="7" customWidth="1"/>
    <col min="57" max="57" width="7" style="6" customWidth="1"/>
    <col min="58" max="16384" width="9.140625" style="6"/>
  </cols>
  <sheetData>
    <row r="2" spans="1:56">
      <c r="BD2" s="8" t="s">
        <v>144</v>
      </c>
    </row>
    <row r="3" spans="1:56" s="9" customFormat="1" ht="27" customHeight="1">
      <c r="A3" s="291" t="s">
        <v>300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</row>
    <row r="4" spans="1:56" s="9" customFormat="1" ht="27" customHeight="1">
      <c r="A4" s="291" t="str">
        <f>ปริมาณงาน!V4</f>
        <v>สำนักบริหารงานการศึกษาพิเศษ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</row>
    <row r="5" spans="1:56" s="9" customFormat="1" ht="27" customHeight="1">
      <c r="A5" s="291" t="str">
        <f>ปริมาณงาน!S5</f>
        <v>ส่งพร้อมหนังสือ สำนักบริหารงานการศึกษาพิเศษ ..............................................เขต .........  ที่ ศธ .......................  ลงวันที่ ……………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</row>
    <row r="6" spans="1:56" ht="13.9" customHeight="1"/>
    <row r="7" spans="1:56" s="10" customFormat="1" ht="36.75" customHeight="1">
      <c r="A7" s="333" t="s">
        <v>3</v>
      </c>
      <c r="B7" s="341" t="s">
        <v>192</v>
      </c>
      <c r="C7" s="333" t="s">
        <v>4</v>
      </c>
      <c r="D7" s="347" t="s">
        <v>171</v>
      </c>
      <c r="E7" s="361" t="s">
        <v>62</v>
      </c>
      <c r="F7" s="361"/>
      <c r="G7" s="361" t="s">
        <v>301</v>
      </c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</row>
    <row r="8" spans="1:56" s="10" customFormat="1" ht="21.75" customHeight="1">
      <c r="A8" s="334"/>
      <c r="B8" s="342"/>
      <c r="C8" s="334"/>
      <c r="D8" s="348"/>
      <c r="E8" s="363" t="s">
        <v>105</v>
      </c>
      <c r="F8" s="363" t="s">
        <v>106</v>
      </c>
      <c r="G8" s="326" t="s">
        <v>2</v>
      </c>
      <c r="H8" s="326" t="s">
        <v>63</v>
      </c>
      <c r="I8" s="326" t="s">
        <v>64</v>
      </c>
      <c r="J8" s="326" t="s">
        <v>65</v>
      </c>
      <c r="K8" s="326" t="s">
        <v>66</v>
      </c>
      <c r="L8" s="326" t="s">
        <v>67</v>
      </c>
      <c r="M8" s="326" t="s">
        <v>68</v>
      </c>
      <c r="N8" s="326" t="s">
        <v>69</v>
      </c>
      <c r="O8" s="326" t="s">
        <v>70</v>
      </c>
      <c r="P8" s="326" t="s">
        <v>71</v>
      </c>
      <c r="Q8" s="326" t="s">
        <v>72</v>
      </c>
      <c r="R8" s="326" t="s">
        <v>73</v>
      </c>
      <c r="S8" s="326" t="s">
        <v>74</v>
      </c>
      <c r="T8" s="326" t="s">
        <v>75</v>
      </c>
      <c r="U8" s="326" t="s">
        <v>76</v>
      </c>
      <c r="V8" s="326" t="s">
        <v>77</v>
      </c>
      <c r="W8" s="326" t="s">
        <v>78</v>
      </c>
      <c r="X8" s="326" t="s">
        <v>79</v>
      </c>
      <c r="Y8" s="350" t="s">
        <v>80</v>
      </c>
      <c r="Z8" s="326" t="s">
        <v>81</v>
      </c>
      <c r="AA8" s="326" t="s">
        <v>82</v>
      </c>
      <c r="AB8" s="326" t="s">
        <v>83</v>
      </c>
      <c r="AC8" s="326" t="s">
        <v>84</v>
      </c>
      <c r="AD8" s="326" t="s">
        <v>85</v>
      </c>
      <c r="AE8" s="326" t="s">
        <v>86</v>
      </c>
      <c r="AF8" s="326" t="s">
        <v>87</v>
      </c>
      <c r="AG8" s="326" t="s">
        <v>88</v>
      </c>
      <c r="AH8" s="326" t="s">
        <v>89</v>
      </c>
      <c r="AI8" s="326" t="s">
        <v>90</v>
      </c>
      <c r="AJ8" s="326" t="s">
        <v>91</v>
      </c>
      <c r="AK8" s="326" t="s">
        <v>92</v>
      </c>
      <c r="AL8" s="326" t="s">
        <v>93</v>
      </c>
      <c r="AM8" s="326" t="s">
        <v>94</v>
      </c>
      <c r="AN8" s="326" t="s">
        <v>95</v>
      </c>
      <c r="AO8" s="326" t="s">
        <v>96</v>
      </c>
      <c r="AP8" s="326" t="s">
        <v>97</v>
      </c>
      <c r="AQ8" s="326" t="s">
        <v>98</v>
      </c>
      <c r="AR8" s="326" t="s">
        <v>99</v>
      </c>
      <c r="AS8" s="326" t="s">
        <v>100</v>
      </c>
      <c r="AT8" s="326" t="s">
        <v>101</v>
      </c>
      <c r="AU8" s="326" t="s">
        <v>102</v>
      </c>
      <c r="AV8" s="365" t="s">
        <v>103</v>
      </c>
      <c r="AW8" s="332" t="s">
        <v>170</v>
      </c>
      <c r="AX8" s="329" t="s">
        <v>195</v>
      </c>
      <c r="AY8" s="329" t="s">
        <v>196</v>
      </c>
      <c r="AZ8" s="329" t="s">
        <v>197</v>
      </c>
      <c r="BA8" s="327" t="s">
        <v>104</v>
      </c>
    </row>
    <row r="9" spans="1:56" s="10" customFormat="1" ht="21.4" customHeight="1">
      <c r="A9" s="334"/>
      <c r="B9" s="342"/>
      <c r="C9" s="334"/>
      <c r="D9" s="348"/>
      <c r="E9" s="364"/>
      <c r="F9" s="364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50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8"/>
      <c r="AN9" s="326"/>
      <c r="AO9" s="328"/>
      <c r="AP9" s="326"/>
      <c r="AQ9" s="326"/>
      <c r="AR9" s="326"/>
      <c r="AS9" s="326"/>
      <c r="AT9" s="326"/>
      <c r="AU9" s="326"/>
      <c r="AV9" s="366"/>
      <c r="AW9" s="332"/>
      <c r="AX9" s="330"/>
      <c r="AY9" s="330"/>
      <c r="AZ9" s="330"/>
      <c r="BA9" s="327"/>
    </row>
    <row r="10" spans="1:56" s="10" customFormat="1" ht="21.4" customHeight="1">
      <c r="A10" s="334"/>
      <c r="B10" s="342"/>
      <c r="C10" s="334"/>
      <c r="D10" s="348"/>
      <c r="E10" s="364"/>
      <c r="F10" s="364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50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8"/>
      <c r="AN10" s="326"/>
      <c r="AO10" s="328"/>
      <c r="AP10" s="326"/>
      <c r="AQ10" s="326"/>
      <c r="AR10" s="326"/>
      <c r="AS10" s="326"/>
      <c r="AT10" s="326"/>
      <c r="AU10" s="326"/>
      <c r="AV10" s="366"/>
      <c r="AW10" s="332"/>
      <c r="AX10" s="330"/>
      <c r="AY10" s="330"/>
      <c r="AZ10" s="330"/>
      <c r="BA10" s="327"/>
    </row>
    <row r="11" spans="1:56" s="10" customFormat="1">
      <c r="A11" s="334"/>
      <c r="B11" s="342"/>
      <c r="C11" s="334"/>
      <c r="D11" s="348"/>
      <c r="E11" s="364"/>
      <c r="F11" s="364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50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8"/>
      <c r="AN11" s="326"/>
      <c r="AO11" s="328"/>
      <c r="AP11" s="326"/>
      <c r="AQ11" s="326"/>
      <c r="AR11" s="326"/>
      <c r="AS11" s="326"/>
      <c r="AT11" s="326"/>
      <c r="AU11" s="326"/>
      <c r="AV11" s="366"/>
      <c r="AW11" s="332"/>
      <c r="AX11" s="330"/>
      <c r="AY11" s="330"/>
      <c r="AZ11" s="330"/>
      <c r="BA11" s="327"/>
    </row>
    <row r="12" spans="1:56" s="10" customFormat="1">
      <c r="A12" s="334"/>
      <c r="B12" s="343"/>
      <c r="C12" s="334"/>
      <c r="D12" s="349"/>
      <c r="E12" s="364"/>
      <c r="F12" s="364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50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8"/>
      <c r="AN12" s="326"/>
      <c r="AO12" s="328"/>
      <c r="AP12" s="326"/>
      <c r="AQ12" s="326"/>
      <c r="AR12" s="326"/>
      <c r="AS12" s="326"/>
      <c r="AT12" s="326"/>
      <c r="AU12" s="326"/>
      <c r="AV12" s="367"/>
      <c r="AW12" s="332"/>
      <c r="AX12" s="331"/>
      <c r="AY12" s="331"/>
      <c r="AZ12" s="331"/>
      <c r="BA12" s="327"/>
    </row>
    <row r="13" spans="1:56" ht="21.95" customHeight="1">
      <c r="A13" s="11">
        <v>1</v>
      </c>
      <c r="B13" s="11"/>
      <c r="C13" s="12"/>
      <c r="D13" s="12"/>
      <c r="E13" s="76"/>
      <c r="F13" s="76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76"/>
      <c r="AW13" s="76"/>
      <c r="AX13" s="76"/>
      <c r="AY13" s="76"/>
      <c r="AZ13" s="76"/>
      <c r="BA13" s="14">
        <f t="shared" ref="BA13:BA77" si="0">SUM(G13:AZ13)</f>
        <v>0</v>
      </c>
      <c r="BC13" s="14">
        <f>BA13-ปริมาณงาน!BO10</f>
        <v>0</v>
      </c>
      <c r="BD13" s="6"/>
    </row>
    <row r="14" spans="1:56" ht="21.95" customHeight="1">
      <c r="A14" s="15">
        <v>2</v>
      </c>
      <c r="B14" s="15"/>
      <c r="C14" s="16"/>
      <c r="D14" s="16"/>
      <c r="E14" s="77"/>
      <c r="F14" s="7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77"/>
      <c r="AW14" s="77"/>
      <c r="AX14" s="77"/>
      <c r="AY14" s="77"/>
      <c r="AZ14" s="77"/>
      <c r="BA14" s="14">
        <f t="shared" si="0"/>
        <v>0</v>
      </c>
      <c r="BC14" s="14">
        <f>BA14-ปริมาณงาน!BO11</f>
        <v>0</v>
      </c>
      <c r="BD14" s="6"/>
    </row>
    <row r="15" spans="1:56" ht="21.95" customHeight="1">
      <c r="A15" s="15">
        <v>3</v>
      </c>
      <c r="B15" s="15"/>
      <c r="C15" s="16"/>
      <c r="D15" s="16"/>
      <c r="E15" s="77"/>
      <c r="F15" s="7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77"/>
      <c r="AW15" s="77"/>
      <c r="AX15" s="77"/>
      <c r="AY15" s="77"/>
      <c r="AZ15" s="77"/>
      <c r="BA15" s="14">
        <f t="shared" si="0"/>
        <v>0</v>
      </c>
      <c r="BC15" s="14">
        <f>BA15-ปริมาณงาน!BO12</f>
        <v>0</v>
      </c>
      <c r="BD15" s="6"/>
    </row>
    <row r="16" spans="1:56" ht="21.95" hidden="1" customHeight="1">
      <c r="A16" s="15">
        <v>4</v>
      </c>
      <c r="B16" s="15"/>
      <c r="C16" s="16"/>
      <c r="D16" s="16"/>
      <c r="E16" s="77"/>
      <c r="F16" s="7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77"/>
      <c r="AW16" s="77"/>
      <c r="AX16" s="77"/>
      <c r="AY16" s="77"/>
      <c r="AZ16" s="77"/>
      <c r="BA16" s="14">
        <f t="shared" si="0"/>
        <v>0</v>
      </c>
      <c r="BC16" s="14">
        <f>BA16-ปริมาณงาน!BO13</f>
        <v>0</v>
      </c>
      <c r="BD16" s="6"/>
    </row>
    <row r="17" spans="1:56" ht="21.95" hidden="1" customHeight="1">
      <c r="A17" s="15">
        <v>5</v>
      </c>
      <c r="B17" s="15"/>
      <c r="C17" s="16"/>
      <c r="D17" s="16"/>
      <c r="E17" s="77"/>
      <c r="F17" s="7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77"/>
      <c r="AW17" s="77"/>
      <c r="AX17" s="77"/>
      <c r="AY17" s="77"/>
      <c r="AZ17" s="77"/>
      <c r="BA17" s="14">
        <f t="shared" si="0"/>
        <v>0</v>
      </c>
      <c r="BC17" s="14">
        <f>BA17-ปริมาณงาน!BO14</f>
        <v>0</v>
      </c>
      <c r="BD17" s="6"/>
    </row>
    <row r="18" spans="1:56" ht="21.95" hidden="1" customHeight="1">
      <c r="A18" s="15">
        <v>6</v>
      </c>
      <c r="B18" s="15"/>
      <c r="C18" s="16"/>
      <c r="D18" s="16"/>
      <c r="E18" s="77"/>
      <c r="F18" s="7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77"/>
      <c r="AW18" s="77"/>
      <c r="AX18" s="77"/>
      <c r="AY18" s="77"/>
      <c r="AZ18" s="77"/>
      <c r="BA18" s="14">
        <f t="shared" si="0"/>
        <v>0</v>
      </c>
      <c r="BC18" s="14">
        <f>BA18-ปริมาณงาน!BO15</f>
        <v>0</v>
      </c>
      <c r="BD18" s="6"/>
    </row>
    <row r="19" spans="1:56" ht="21.95" hidden="1" customHeight="1">
      <c r="A19" s="15">
        <v>7</v>
      </c>
      <c r="B19" s="15"/>
      <c r="C19" s="16"/>
      <c r="D19" s="16"/>
      <c r="E19" s="77"/>
      <c r="F19" s="7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77"/>
      <c r="AW19" s="77"/>
      <c r="AX19" s="77"/>
      <c r="AY19" s="77"/>
      <c r="AZ19" s="77"/>
      <c r="BA19" s="14">
        <f t="shared" si="0"/>
        <v>0</v>
      </c>
      <c r="BC19" s="14">
        <f>BA19-ปริมาณงาน!BO16</f>
        <v>0</v>
      </c>
      <c r="BD19" s="6"/>
    </row>
    <row r="20" spans="1:56" ht="21.95" hidden="1" customHeight="1">
      <c r="A20" s="15">
        <v>8</v>
      </c>
      <c r="B20" s="15"/>
      <c r="C20" s="16"/>
      <c r="D20" s="16"/>
      <c r="E20" s="77"/>
      <c r="F20" s="7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77"/>
      <c r="AW20" s="77"/>
      <c r="AX20" s="77"/>
      <c r="AY20" s="77"/>
      <c r="AZ20" s="77"/>
      <c r="BA20" s="14">
        <f t="shared" si="0"/>
        <v>0</v>
      </c>
      <c r="BC20" s="14">
        <f>BA20-ปริมาณงาน!BO17</f>
        <v>0</v>
      </c>
      <c r="BD20" s="6"/>
    </row>
    <row r="21" spans="1:56" ht="21.95" hidden="1" customHeight="1">
      <c r="A21" s="15">
        <v>9</v>
      </c>
      <c r="B21" s="15"/>
      <c r="C21" s="16"/>
      <c r="D21" s="16"/>
      <c r="E21" s="77"/>
      <c r="F21" s="7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77"/>
      <c r="AW21" s="77"/>
      <c r="AX21" s="77"/>
      <c r="AY21" s="77"/>
      <c r="AZ21" s="77"/>
      <c r="BA21" s="14">
        <f t="shared" si="0"/>
        <v>0</v>
      </c>
      <c r="BC21" s="14">
        <f>BA21-ปริมาณงาน!BO18</f>
        <v>0</v>
      </c>
      <c r="BD21" s="6"/>
    </row>
    <row r="22" spans="1:56" ht="21.95" hidden="1" customHeight="1">
      <c r="A22" s="15">
        <v>10</v>
      </c>
      <c r="B22" s="15"/>
      <c r="C22" s="16"/>
      <c r="D22" s="16"/>
      <c r="E22" s="77"/>
      <c r="F22" s="7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77"/>
      <c r="AW22" s="77"/>
      <c r="AX22" s="77"/>
      <c r="AY22" s="77"/>
      <c r="AZ22" s="77"/>
      <c r="BA22" s="14">
        <f t="shared" si="0"/>
        <v>0</v>
      </c>
      <c r="BC22" s="14">
        <f>BA22-ปริมาณงาน!BO19</f>
        <v>0</v>
      </c>
      <c r="BD22" s="6"/>
    </row>
    <row r="23" spans="1:56" ht="21.95" hidden="1" customHeight="1">
      <c r="A23" s="15">
        <v>11</v>
      </c>
      <c r="B23" s="15"/>
      <c r="C23" s="16"/>
      <c r="D23" s="16"/>
      <c r="E23" s="77"/>
      <c r="F23" s="7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77"/>
      <c r="AW23" s="77"/>
      <c r="AX23" s="77"/>
      <c r="AY23" s="77"/>
      <c r="AZ23" s="77"/>
      <c r="BA23" s="14">
        <f t="shared" si="0"/>
        <v>0</v>
      </c>
      <c r="BC23" s="14">
        <f>BA23-ปริมาณงาน!BO20</f>
        <v>0</v>
      </c>
      <c r="BD23" s="6"/>
    </row>
    <row r="24" spans="1:56" ht="21.95" hidden="1" customHeight="1">
      <c r="A24" s="15">
        <v>12</v>
      </c>
      <c r="B24" s="15"/>
      <c r="C24" s="16"/>
      <c r="D24" s="16"/>
      <c r="E24" s="77"/>
      <c r="F24" s="7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77"/>
      <c r="AW24" s="77"/>
      <c r="AX24" s="77"/>
      <c r="AY24" s="77"/>
      <c r="AZ24" s="77"/>
      <c r="BA24" s="14">
        <f t="shared" si="0"/>
        <v>0</v>
      </c>
      <c r="BC24" s="14">
        <f>BA24-ปริมาณงาน!BO21</f>
        <v>0</v>
      </c>
      <c r="BD24" s="6"/>
    </row>
    <row r="25" spans="1:56" ht="21.95" hidden="1" customHeight="1">
      <c r="A25" s="15">
        <v>13</v>
      </c>
      <c r="B25" s="15"/>
      <c r="C25" s="16"/>
      <c r="D25" s="16"/>
      <c r="E25" s="77"/>
      <c r="F25" s="7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77"/>
      <c r="AW25" s="77"/>
      <c r="AX25" s="77"/>
      <c r="AY25" s="77"/>
      <c r="AZ25" s="77"/>
      <c r="BA25" s="14">
        <f t="shared" si="0"/>
        <v>0</v>
      </c>
      <c r="BC25" s="14">
        <f>BA25-ปริมาณงาน!BO22</f>
        <v>0</v>
      </c>
      <c r="BD25" s="6"/>
    </row>
    <row r="26" spans="1:56" ht="21.95" hidden="1" customHeight="1">
      <c r="A26" s="15">
        <v>14</v>
      </c>
      <c r="B26" s="15"/>
      <c r="C26" s="16"/>
      <c r="D26" s="16"/>
      <c r="E26" s="77"/>
      <c r="F26" s="7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77"/>
      <c r="AW26" s="77"/>
      <c r="AX26" s="77"/>
      <c r="AY26" s="77"/>
      <c r="AZ26" s="77"/>
      <c r="BA26" s="14">
        <f t="shared" si="0"/>
        <v>0</v>
      </c>
      <c r="BC26" s="14">
        <f>BA26-ปริมาณงาน!BO23</f>
        <v>0</v>
      </c>
      <c r="BD26" s="6"/>
    </row>
    <row r="27" spans="1:56" ht="21.95" hidden="1" customHeight="1">
      <c r="A27" s="15">
        <v>15</v>
      </c>
      <c r="B27" s="15"/>
      <c r="C27" s="16"/>
      <c r="D27" s="16"/>
      <c r="E27" s="77"/>
      <c r="F27" s="7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77"/>
      <c r="AW27" s="77"/>
      <c r="AX27" s="77"/>
      <c r="AY27" s="77"/>
      <c r="AZ27" s="77"/>
      <c r="BA27" s="14">
        <f t="shared" si="0"/>
        <v>0</v>
      </c>
      <c r="BC27" s="14">
        <f>BA27-ปริมาณงาน!BO24</f>
        <v>0</v>
      </c>
      <c r="BD27" s="6"/>
    </row>
    <row r="28" spans="1:56" ht="21.95" hidden="1" customHeight="1">
      <c r="A28" s="15">
        <v>16</v>
      </c>
      <c r="B28" s="15"/>
      <c r="C28" s="16"/>
      <c r="D28" s="16"/>
      <c r="E28" s="77"/>
      <c r="F28" s="7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77"/>
      <c r="AW28" s="77"/>
      <c r="AX28" s="77"/>
      <c r="AY28" s="77"/>
      <c r="AZ28" s="77"/>
      <c r="BA28" s="14">
        <f t="shared" si="0"/>
        <v>0</v>
      </c>
      <c r="BC28" s="14">
        <f>BA28-ปริมาณงาน!BO25</f>
        <v>0</v>
      </c>
      <c r="BD28" s="6"/>
    </row>
    <row r="29" spans="1:56" ht="21.95" hidden="1" customHeight="1">
      <c r="A29" s="15">
        <v>17</v>
      </c>
      <c r="B29" s="15"/>
      <c r="C29" s="16"/>
      <c r="D29" s="16"/>
      <c r="E29" s="77"/>
      <c r="F29" s="7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77"/>
      <c r="AW29" s="77"/>
      <c r="AX29" s="77"/>
      <c r="AY29" s="77"/>
      <c r="AZ29" s="77"/>
      <c r="BA29" s="14">
        <f t="shared" si="0"/>
        <v>0</v>
      </c>
      <c r="BC29" s="14">
        <f>BA29-ปริมาณงาน!BO26</f>
        <v>0</v>
      </c>
      <c r="BD29" s="6"/>
    </row>
    <row r="30" spans="1:56" ht="21.95" hidden="1" customHeight="1">
      <c r="A30" s="15">
        <v>18</v>
      </c>
      <c r="B30" s="15"/>
      <c r="C30" s="16"/>
      <c r="D30" s="16"/>
      <c r="E30" s="77"/>
      <c r="F30" s="7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77"/>
      <c r="AW30" s="77"/>
      <c r="AX30" s="77"/>
      <c r="AY30" s="77"/>
      <c r="AZ30" s="77"/>
      <c r="BA30" s="14">
        <f t="shared" si="0"/>
        <v>0</v>
      </c>
      <c r="BC30" s="14">
        <f>BA30-ปริมาณงาน!BO27</f>
        <v>0</v>
      </c>
      <c r="BD30" s="6"/>
    </row>
    <row r="31" spans="1:56" ht="21.95" hidden="1" customHeight="1">
      <c r="A31" s="15">
        <v>19</v>
      </c>
      <c r="B31" s="15"/>
      <c r="C31" s="16"/>
      <c r="D31" s="16"/>
      <c r="E31" s="77"/>
      <c r="F31" s="7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77"/>
      <c r="AW31" s="77"/>
      <c r="AX31" s="77"/>
      <c r="AY31" s="77"/>
      <c r="AZ31" s="77"/>
      <c r="BA31" s="14">
        <f t="shared" si="0"/>
        <v>0</v>
      </c>
      <c r="BC31" s="14">
        <f>BA31-ปริมาณงาน!BO28</f>
        <v>0</v>
      </c>
      <c r="BD31" s="6"/>
    </row>
    <row r="32" spans="1:56" ht="21.95" hidden="1" customHeight="1">
      <c r="A32" s="15">
        <v>20</v>
      </c>
      <c r="B32" s="15"/>
      <c r="C32" s="16"/>
      <c r="D32" s="16"/>
      <c r="E32" s="77"/>
      <c r="F32" s="7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77"/>
      <c r="AW32" s="77"/>
      <c r="AX32" s="77"/>
      <c r="AY32" s="77"/>
      <c r="AZ32" s="77"/>
      <c r="BA32" s="14">
        <f t="shared" si="0"/>
        <v>0</v>
      </c>
      <c r="BC32" s="14">
        <f>BA32-ปริมาณงาน!BO29</f>
        <v>0</v>
      </c>
      <c r="BD32" s="6"/>
    </row>
    <row r="33" spans="1:56" ht="21.95" hidden="1" customHeight="1">
      <c r="A33" s="15">
        <v>21</v>
      </c>
      <c r="B33" s="15"/>
      <c r="C33" s="16"/>
      <c r="D33" s="16"/>
      <c r="E33" s="77"/>
      <c r="F33" s="7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77"/>
      <c r="AW33" s="77"/>
      <c r="AX33" s="77"/>
      <c r="AY33" s="77"/>
      <c r="AZ33" s="77"/>
      <c r="BA33" s="14">
        <f t="shared" si="0"/>
        <v>0</v>
      </c>
      <c r="BC33" s="14">
        <f>BA33-ปริมาณงาน!BO30</f>
        <v>0</v>
      </c>
      <c r="BD33" s="6"/>
    </row>
    <row r="34" spans="1:56" ht="21.95" hidden="1" customHeight="1">
      <c r="A34" s="15">
        <v>22</v>
      </c>
      <c r="B34" s="15"/>
      <c r="C34" s="16"/>
      <c r="D34" s="16"/>
      <c r="E34" s="77"/>
      <c r="F34" s="7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77"/>
      <c r="AW34" s="77"/>
      <c r="AX34" s="77"/>
      <c r="AY34" s="77"/>
      <c r="AZ34" s="77"/>
      <c r="BA34" s="14">
        <f t="shared" si="0"/>
        <v>0</v>
      </c>
      <c r="BC34" s="14">
        <f>BA34-ปริมาณงาน!BO31</f>
        <v>0</v>
      </c>
      <c r="BD34" s="6"/>
    </row>
    <row r="35" spans="1:56" ht="21.95" hidden="1" customHeight="1">
      <c r="A35" s="15">
        <v>23</v>
      </c>
      <c r="B35" s="15"/>
      <c r="C35" s="16"/>
      <c r="D35" s="16"/>
      <c r="E35" s="77"/>
      <c r="F35" s="7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77"/>
      <c r="AW35" s="77"/>
      <c r="AX35" s="77"/>
      <c r="AY35" s="77"/>
      <c r="AZ35" s="77"/>
      <c r="BA35" s="14">
        <f t="shared" si="0"/>
        <v>0</v>
      </c>
      <c r="BC35" s="14">
        <f>BA35-ปริมาณงาน!BO32</f>
        <v>0</v>
      </c>
      <c r="BD35" s="6"/>
    </row>
    <row r="36" spans="1:56" ht="21.95" hidden="1" customHeight="1">
      <c r="A36" s="15">
        <v>24</v>
      </c>
      <c r="B36" s="15"/>
      <c r="C36" s="16"/>
      <c r="D36" s="16"/>
      <c r="E36" s="77"/>
      <c r="F36" s="7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77"/>
      <c r="AW36" s="77"/>
      <c r="AX36" s="77"/>
      <c r="AY36" s="77"/>
      <c r="AZ36" s="77"/>
      <c r="BA36" s="14">
        <f t="shared" si="0"/>
        <v>0</v>
      </c>
      <c r="BC36" s="14">
        <f>BA36-ปริมาณงาน!BO33</f>
        <v>0</v>
      </c>
      <c r="BD36" s="6"/>
    </row>
    <row r="37" spans="1:56" ht="21.95" hidden="1" customHeight="1">
      <c r="A37" s="15">
        <v>25</v>
      </c>
      <c r="B37" s="15"/>
      <c r="C37" s="16"/>
      <c r="D37" s="16"/>
      <c r="E37" s="77"/>
      <c r="F37" s="7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77"/>
      <c r="AW37" s="77"/>
      <c r="AX37" s="77"/>
      <c r="AY37" s="77"/>
      <c r="AZ37" s="77"/>
      <c r="BA37" s="14">
        <f t="shared" si="0"/>
        <v>0</v>
      </c>
      <c r="BC37" s="14">
        <f>BA37-ปริมาณงาน!BO34</f>
        <v>0</v>
      </c>
      <c r="BD37" s="6"/>
    </row>
    <row r="38" spans="1:56" ht="21.95" hidden="1" customHeight="1">
      <c r="A38" s="15">
        <v>26</v>
      </c>
      <c r="B38" s="15"/>
      <c r="C38" s="16"/>
      <c r="D38" s="16"/>
      <c r="E38" s="77"/>
      <c r="F38" s="7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77"/>
      <c r="AW38" s="77"/>
      <c r="AX38" s="77"/>
      <c r="AY38" s="77"/>
      <c r="AZ38" s="77"/>
      <c r="BA38" s="14">
        <f t="shared" si="0"/>
        <v>0</v>
      </c>
      <c r="BC38" s="14">
        <f>BA38-ปริมาณงาน!BO35</f>
        <v>0</v>
      </c>
      <c r="BD38" s="6"/>
    </row>
    <row r="39" spans="1:56" ht="21.95" hidden="1" customHeight="1">
      <c r="A39" s="15">
        <v>27</v>
      </c>
      <c r="B39" s="15"/>
      <c r="C39" s="16"/>
      <c r="D39" s="16"/>
      <c r="E39" s="77"/>
      <c r="F39" s="7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77"/>
      <c r="AW39" s="77"/>
      <c r="AX39" s="77"/>
      <c r="AY39" s="77"/>
      <c r="AZ39" s="77"/>
      <c r="BA39" s="14">
        <f t="shared" si="0"/>
        <v>0</v>
      </c>
      <c r="BC39" s="14">
        <f>BA39-ปริมาณงาน!BO36</f>
        <v>0</v>
      </c>
      <c r="BD39" s="6"/>
    </row>
    <row r="40" spans="1:56" ht="21.95" hidden="1" customHeight="1">
      <c r="A40" s="15">
        <v>28</v>
      </c>
      <c r="B40" s="15"/>
      <c r="C40" s="16"/>
      <c r="D40" s="16"/>
      <c r="E40" s="77"/>
      <c r="F40" s="7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77"/>
      <c r="AW40" s="77"/>
      <c r="AX40" s="77"/>
      <c r="AY40" s="77"/>
      <c r="AZ40" s="77"/>
      <c r="BA40" s="14">
        <f t="shared" si="0"/>
        <v>0</v>
      </c>
      <c r="BC40" s="14">
        <f>BA40-ปริมาณงาน!BO37</f>
        <v>0</v>
      </c>
      <c r="BD40" s="6"/>
    </row>
    <row r="41" spans="1:56" ht="21.95" hidden="1" customHeight="1">
      <c r="A41" s="15">
        <v>29</v>
      </c>
      <c r="B41" s="15"/>
      <c r="C41" s="16"/>
      <c r="D41" s="16"/>
      <c r="E41" s="77"/>
      <c r="F41" s="7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77"/>
      <c r="AW41" s="77"/>
      <c r="AX41" s="77"/>
      <c r="AY41" s="77"/>
      <c r="AZ41" s="77"/>
      <c r="BA41" s="14">
        <f t="shared" si="0"/>
        <v>0</v>
      </c>
      <c r="BC41" s="14">
        <f>BA41-ปริมาณงาน!BO38</f>
        <v>0</v>
      </c>
      <c r="BD41" s="6"/>
    </row>
    <row r="42" spans="1:56" ht="21.95" hidden="1" customHeight="1">
      <c r="A42" s="15">
        <v>30</v>
      </c>
      <c r="B42" s="15"/>
      <c r="C42" s="16"/>
      <c r="D42" s="16"/>
      <c r="E42" s="77"/>
      <c r="F42" s="7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77"/>
      <c r="AW42" s="77"/>
      <c r="AX42" s="77"/>
      <c r="AY42" s="77"/>
      <c r="AZ42" s="77"/>
      <c r="BA42" s="14">
        <f t="shared" si="0"/>
        <v>0</v>
      </c>
      <c r="BC42" s="14">
        <f>BA42-ปริมาณงาน!BO39</f>
        <v>0</v>
      </c>
      <c r="BD42" s="6"/>
    </row>
    <row r="43" spans="1:56" ht="21.95" hidden="1" customHeight="1">
      <c r="A43" s="15">
        <v>31</v>
      </c>
      <c r="B43" s="15"/>
      <c r="C43" s="16"/>
      <c r="D43" s="16"/>
      <c r="E43" s="77"/>
      <c r="F43" s="7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77"/>
      <c r="AW43" s="77"/>
      <c r="AX43" s="77"/>
      <c r="AY43" s="77"/>
      <c r="AZ43" s="77"/>
      <c r="BA43" s="14">
        <f t="shared" si="0"/>
        <v>0</v>
      </c>
      <c r="BC43" s="14">
        <f>BA43-ปริมาณงาน!BO40</f>
        <v>0</v>
      </c>
      <c r="BD43" s="6"/>
    </row>
    <row r="44" spans="1:56" ht="21.95" hidden="1" customHeight="1">
      <c r="A44" s="15">
        <v>32</v>
      </c>
      <c r="B44" s="15"/>
      <c r="C44" s="16"/>
      <c r="D44" s="16"/>
      <c r="E44" s="77"/>
      <c r="F44" s="7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77"/>
      <c r="AW44" s="77"/>
      <c r="AX44" s="77"/>
      <c r="AY44" s="77"/>
      <c r="AZ44" s="77"/>
      <c r="BA44" s="14">
        <f t="shared" si="0"/>
        <v>0</v>
      </c>
      <c r="BC44" s="14">
        <f>BA44-ปริมาณงาน!BO41</f>
        <v>0</v>
      </c>
      <c r="BD44" s="6"/>
    </row>
    <row r="45" spans="1:56" ht="21.95" hidden="1" customHeight="1">
      <c r="A45" s="15">
        <v>33</v>
      </c>
      <c r="B45" s="15"/>
      <c r="C45" s="16"/>
      <c r="D45" s="16"/>
      <c r="E45" s="77"/>
      <c r="F45" s="7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77"/>
      <c r="AW45" s="77"/>
      <c r="AX45" s="77"/>
      <c r="AY45" s="77"/>
      <c r="AZ45" s="77"/>
      <c r="BA45" s="14">
        <f t="shared" si="0"/>
        <v>0</v>
      </c>
      <c r="BC45" s="14">
        <f>BA45-ปริมาณงาน!BO42</f>
        <v>0</v>
      </c>
      <c r="BD45" s="6"/>
    </row>
    <row r="46" spans="1:56" ht="21.95" hidden="1" customHeight="1">
      <c r="A46" s="15">
        <v>34</v>
      </c>
      <c r="B46" s="15"/>
      <c r="C46" s="16"/>
      <c r="D46" s="16"/>
      <c r="E46" s="77"/>
      <c r="F46" s="7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77"/>
      <c r="AW46" s="77"/>
      <c r="AX46" s="77"/>
      <c r="AY46" s="77"/>
      <c r="AZ46" s="77"/>
      <c r="BA46" s="14">
        <f t="shared" si="0"/>
        <v>0</v>
      </c>
      <c r="BC46" s="14">
        <f>BA46-ปริมาณงาน!BO43</f>
        <v>0</v>
      </c>
      <c r="BD46" s="6"/>
    </row>
    <row r="47" spans="1:56" ht="21.95" hidden="1" customHeight="1">
      <c r="A47" s="15">
        <v>35</v>
      </c>
      <c r="B47" s="15"/>
      <c r="C47" s="16"/>
      <c r="D47" s="16"/>
      <c r="E47" s="77"/>
      <c r="F47" s="7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77"/>
      <c r="AW47" s="77"/>
      <c r="AX47" s="77"/>
      <c r="AY47" s="77"/>
      <c r="AZ47" s="77"/>
      <c r="BA47" s="14">
        <f t="shared" si="0"/>
        <v>0</v>
      </c>
      <c r="BC47" s="14">
        <f>BA47-ปริมาณงาน!BO44</f>
        <v>0</v>
      </c>
      <c r="BD47" s="6"/>
    </row>
    <row r="48" spans="1:56" ht="21.95" hidden="1" customHeight="1">
      <c r="A48" s="15">
        <v>36</v>
      </c>
      <c r="B48" s="15"/>
      <c r="C48" s="16"/>
      <c r="D48" s="16"/>
      <c r="E48" s="77"/>
      <c r="F48" s="7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77"/>
      <c r="AW48" s="77"/>
      <c r="AX48" s="77"/>
      <c r="AY48" s="77"/>
      <c r="AZ48" s="77"/>
      <c r="BA48" s="14">
        <f t="shared" si="0"/>
        <v>0</v>
      </c>
      <c r="BC48" s="14">
        <f>BA48-ปริมาณงาน!BO45</f>
        <v>0</v>
      </c>
      <c r="BD48" s="6"/>
    </row>
    <row r="49" spans="1:56" ht="21.95" hidden="1" customHeight="1">
      <c r="A49" s="15">
        <v>37</v>
      </c>
      <c r="B49" s="15"/>
      <c r="C49" s="16"/>
      <c r="D49" s="16"/>
      <c r="E49" s="77"/>
      <c r="F49" s="7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77"/>
      <c r="AW49" s="77"/>
      <c r="AX49" s="77"/>
      <c r="AY49" s="77"/>
      <c r="AZ49" s="77"/>
      <c r="BA49" s="14">
        <f t="shared" si="0"/>
        <v>0</v>
      </c>
      <c r="BC49" s="14">
        <f>BA49-ปริมาณงาน!BO46</f>
        <v>0</v>
      </c>
      <c r="BD49" s="6"/>
    </row>
    <row r="50" spans="1:56" ht="21.95" hidden="1" customHeight="1">
      <c r="A50" s="15">
        <v>38</v>
      </c>
      <c r="B50" s="15"/>
      <c r="C50" s="16"/>
      <c r="D50" s="16"/>
      <c r="E50" s="77"/>
      <c r="F50" s="7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77"/>
      <c r="AW50" s="77"/>
      <c r="AX50" s="77"/>
      <c r="AY50" s="77"/>
      <c r="AZ50" s="77"/>
      <c r="BA50" s="14">
        <f t="shared" si="0"/>
        <v>0</v>
      </c>
      <c r="BC50" s="14">
        <f>BA50-ปริมาณงาน!BO47</f>
        <v>0</v>
      </c>
      <c r="BD50" s="6"/>
    </row>
    <row r="51" spans="1:56" ht="21.95" hidden="1" customHeight="1">
      <c r="A51" s="15">
        <v>39</v>
      </c>
      <c r="B51" s="15"/>
      <c r="C51" s="16"/>
      <c r="D51" s="16"/>
      <c r="E51" s="77"/>
      <c r="F51" s="7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77"/>
      <c r="AW51" s="77"/>
      <c r="AX51" s="77"/>
      <c r="AY51" s="77"/>
      <c r="AZ51" s="77"/>
      <c r="BA51" s="14">
        <f t="shared" si="0"/>
        <v>0</v>
      </c>
      <c r="BC51" s="14">
        <f>BA51-ปริมาณงาน!BO48</f>
        <v>0</v>
      </c>
      <c r="BD51" s="6"/>
    </row>
    <row r="52" spans="1:56" ht="21.95" hidden="1" customHeight="1">
      <c r="A52" s="15">
        <v>40</v>
      </c>
      <c r="B52" s="15"/>
      <c r="C52" s="16"/>
      <c r="D52" s="16"/>
      <c r="E52" s="77"/>
      <c r="F52" s="7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77"/>
      <c r="AW52" s="77"/>
      <c r="AX52" s="77"/>
      <c r="AY52" s="77"/>
      <c r="AZ52" s="77"/>
      <c r="BA52" s="14">
        <f t="shared" si="0"/>
        <v>0</v>
      </c>
      <c r="BC52" s="14">
        <f>BA52-ปริมาณงาน!BO49</f>
        <v>0</v>
      </c>
      <c r="BD52" s="6"/>
    </row>
    <row r="53" spans="1:56" ht="21.95" hidden="1" customHeight="1">
      <c r="A53" s="15">
        <v>41</v>
      </c>
      <c r="B53" s="15"/>
      <c r="C53" s="16"/>
      <c r="D53" s="16"/>
      <c r="E53" s="77"/>
      <c r="F53" s="7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77"/>
      <c r="AW53" s="77"/>
      <c r="AX53" s="77"/>
      <c r="AY53" s="77"/>
      <c r="AZ53" s="77"/>
      <c r="BA53" s="14">
        <f t="shared" si="0"/>
        <v>0</v>
      </c>
      <c r="BC53" s="14">
        <f>BA53-ปริมาณงาน!BO50</f>
        <v>0</v>
      </c>
      <c r="BD53" s="6"/>
    </row>
    <row r="54" spans="1:56" ht="21.95" hidden="1" customHeight="1">
      <c r="A54" s="15">
        <v>42</v>
      </c>
      <c r="B54" s="15"/>
      <c r="C54" s="16"/>
      <c r="D54" s="16"/>
      <c r="E54" s="77"/>
      <c r="F54" s="7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77"/>
      <c r="AW54" s="77"/>
      <c r="AX54" s="77"/>
      <c r="AY54" s="77"/>
      <c r="AZ54" s="77"/>
      <c r="BA54" s="14">
        <f t="shared" si="0"/>
        <v>0</v>
      </c>
      <c r="BC54" s="14">
        <f>BA54-ปริมาณงาน!BO51</f>
        <v>0</v>
      </c>
      <c r="BD54" s="6"/>
    </row>
    <row r="55" spans="1:56" ht="21.95" hidden="1" customHeight="1">
      <c r="A55" s="15">
        <v>43</v>
      </c>
      <c r="B55" s="15"/>
      <c r="C55" s="16"/>
      <c r="D55" s="16"/>
      <c r="E55" s="77"/>
      <c r="F55" s="7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77"/>
      <c r="AW55" s="77"/>
      <c r="AX55" s="77"/>
      <c r="AY55" s="77"/>
      <c r="AZ55" s="77"/>
      <c r="BA55" s="14">
        <f t="shared" si="0"/>
        <v>0</v>
      </c>
      <c r="BC55" s="14">
        <f>BA55-ปริมาณงาน!BO52</f>
        <v>0</v>
      </c>
      <c r="BD55" s="6"/>
    </row>
    <row r="56" spans="1:56" ht="21.95" hidden="1" customHeight="1">
      <c r="A56" s="15">
        <v>44</v>
      </c>
      <c r="B56" s="15"/>
      <c r="C56" s="16"/>
      <c r="D56" s="16"/>
      <c r="E56" s="77"/>
      <c r="F56" s="7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77"/>
      <c r="AW56" s="77"/>
      <c r="AX56" s="77"/>
      <c r="AY56" s="77"/>
      <c r="AZ56" s="77"/>
      <c r="BA56" s="14">
        <f t="shared" si="0"/>
        <v>0</v>
      </c>
      <c r="BC56" s="14">
        <f>BA56-ปริมาณงาน!BO53</f>
        <v>0</v>
      </c>
      <c r="BD56" s="6"/>
    </row>
    <row r="57" spans="1:56" ht="21.95" hidden="1" customHeight="1">
      <c r="A57" s="15">
        <v>45</v>
      </c>
      <c r="B57" s="15"/>
      <c r="C57" s="16"/>
      <c r="D57" s="16"/>
      <c r="E57" s="77"/>
      <c r="F57" s="7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77"/>
      <c r="AW57" s="77"/>
      <c r="AX57" s="77"/>
      <c r="AY57" s="77"/>
      <c r="AZ57" s="77"/>
      <c r="BA57" s="14">
        <f t="shared" si="0"/>
        <v>0</v>
      </c>
      <c r="BC57" s="14">
        <f>BA57-ปริมาณงาน!BO54</f>
        <v>0</v>
      </c>
      <c r="BD57" s="6"/>
    </row>
    <row r="58" spans="1:56" ht="21.95" hidden="1" customHeight="1">
      <c r="A58" s="15">
        <v>46</v>
      </c>
      <c r="B58" s="15"/>
      <c r="C58" s="16"/>
      <c r="D58" s="16"/>
      <c r="E58" s="77"/>
      <c r="F58" s="7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77"/>
      <c r="AW58" s="77"/>
      <c r="AX58" s="77"/>
      <c r="AY58" s="77"/>
      <c r="AZ58" s="77"/>
      <c r="BA58" s="14">
        <f t="shared" si="0"/>
        <v>0</v>
      </c>
      <c r="BC58" s="14">
        <f>BA58-ปริมาณงาน!BO55</f>
        <v>0</v>
      </c>
      <c r="BD58" s="6"/>
    </row>
    <row r="59" spans="1:56" ht="21.95" hidden="1" customHeight="1">
      <c r="A59" s="15">
        <v>47</v>
      </c>
      <c r="B59" s="15"/>
      <c r="C59" s="16"/>
      <c r="D59" s="16"/>
      <c r="E59" s="77"/>
      <c r="F59" s="7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77"/>
      <c r="AW59" s="77"/>
      <c r="AX59" s="77"/>
      <c r="AY59" s="77"/>
      <c r="AZ59" s="77"/>
      <c r="BA59" s="14">
        <f t="shared" si="0"/>
        <v>0</v>
      </c>
      <c r="BC59" s="14">
        <f>BA59-ปริมาณงาน!BO56</f>
        <v>0</v>
      </c>
      <c r="BD59" s="6"/>
    </row>
    <row r="60" spans="1:56" ht="21.95" hidden="1" customHeight="1">
      <c r="A60" s="15">
        <v>48</v>
      </c>
      <c r="B60" s="15"/>
      <c r="C60" s="16"/>
      <c r="D60" s="16"/>
      <c r="E60" s="77"/>
      <c r="F60" s="7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77"/>
      <c r="AW60" s="77"/>
      <c r="AX60" s="77"/>
      <c r="AY60" s="77"/>
      <c r="AZ60" s="77"/>
      <c r="BA60" s="14">
        <f t="shared" si="0"/>
        <v>0</v>
      </c>
      <c r="BC60" s="14">
        <f>BA60-ปริมาณงาน!BO57</f>
        <v>0</v>
      </c>
      <c r="BD60" s="6"/>
    </row>
    <row r="61" spans="1:56" ht="21.95" hidden="1" customHeight="1">
      <c r="A61" s="15">
        <v>49</v>
      </c>
      <c r="B61" s="15"/>
      <c r="C61" s="16"/>
      <c r="D61" s="16"/>
      <c r="E61" s="77"/>
      <c r="F61" s="7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77"/>
      <c r="AW61" s="77"/>
      <c r="AX61" s="77"/>
      <c r="AY61" s="77"/>
      <c r="AZ61" s="77"/>
      <c r="BA61" s="14">
        <f t="shared" si="0"/>
        <v>0</v>
      </c>
      <c r="BC61" s="14">
        <f>BA61-ปริมาณงาน!BO58</f>
        <v>0</v>
      </c>
      <c r="BD61" s="6"/>
    </row>
    <row r="62" spans="1:56" ht="21.95" hidden="1" customHeight="1">
      <c r="A62" s="15">
        <v>50</v>
      </c>
      <c r="B62" s="15"/>
      <c r="C62" s="16"/>
      <c r="D62" s="16"/>
      <c r="E62" s="77"/>
      <c r="F62" s="7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77"/>
      <c r="AW62" s="77"/>
      <c r="AX62" s="77"/>
      <c r="AY62" s="77"/>
      <c r="AZ62" s="77"/>
      <c r="BA62" s="14">
        <f t="shared" si="0"/>
        <v>0</v>
      </c>
      <c r="BC62" s="14">
        <f>BA62-ปริมาณงาน!BO59</f>
        <v>0</v>
      </c>
      <c r="BD62" s="6"/>
    </row>
    <row r="63" spans="1:56" ht="21.95" hidden="1" customHeight="1">
      <c r="A63" s="15">
        <v>51</v>
      </c>
      <c r="B63" s="15"/>
      <c r="C63" s="16"/>
      <c r="D63" s="16"/>
      <c r="E63" s="77"/>
      <c r="F63" s="7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77"/>
      <c r="AW63" s="77"/>
      <c r="AX63" s="77"/>
      <c r="AY63" s="77"/>
      <c r="AZ63" s="77"/>
      <c r="BA63" s="14">
        <f t="shared" si="0"/>
        <v>0</v>
      </c>
      <c r="BC63" s="14">
        <f>BA63-ปริมาณงาน!BO60</f>
        <v>0</v>
      </c>
      <c r="BD63" s="6"/>
    </row>
    <row r="64" spans="1:56" ht="21.95" hidden="1" customHeight="1">
      <c r="A64" s="15">
        <v>52</v>
      </c>
      <c r="B64" s="15"/>
      <c r="C64" s="16"/>
      <c r="D64" s="16"/>
      <c r="E64" s="77"/>
      <c r="F64" s="7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77"/>
      <c r="AW64" s="77"/>
      <c r="AX64" s="77"/>
      <c r="AY64" s="77"/>
      <c r="AZ64" s="77"/>
      <c r="BA64" s="14">
        <f t="shared" si="0"/>
        <v>0</v>
      </c>
      <c r="BC64" s="14">
        <f>BA64-ปริมาณงาน!BO61</f>
        <v>0</v>
      </c>
      <c r="BD64" s="6"/>
    </row>
    <row r="65" spans="1:56" ht="21.95" hidden="1" customHeight="1">
      <c r="A65" s="15">
        <v>53</v>
      </c>
      <c r="B65" s="15"/>
      <c r="C65" s="16"/>
      <c r="D65" s="16"/>
      <c r="E65" s="77"/>
      <c r="F65" s="7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77"/>
      <c r="AW65" s="77"/>
      <c r="AX65" s="77"/>
      <c r="AY65" s="77"/>
      <c r="AZ65" s="77"/>
      <c r="BA65" s="14">
        <f t="shared" si="0"/>
        <v>0</v>
      </c>
      <c r="BC65" s="14">
        <f>BA65-ปริมาณงาน!BO62</f>
        <v>0</v>
      </c>
      <c r="BD65" s="6"/>
    </row>
    <row r="66" spans="1:56" ht="21.95" hidden="1" customHeight="1">
      <c r="A66" s="15">
        <v>54</v>
      </c>
      <c r="B66" s="15"/>
      <c r="C66" s="16"/>
      <c r="D66" s="16"/>
      <c r="E66" s="77"/>
      <c r="F66" s="7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77"/>
      <c r="AW66" s="77"/>
      <c r="AX66" s="77"/>
      <c r="AY66" s="77"/>
      <c r="AZ66" s="77"/>
      <c r="BA66" s="14">
        <f t="shared" si="0"/>
        <v>0</v>
      </c>
      <c r="BC66" s="14">
        <f>BA66-ปริมาณงาน!BO63</f>
        <v>0</v>
      </c>
      <c r="BD66" s="6"/>
    </row>
    <row r="67" spans="1:56" ht="21.95" hidden="1" customHeight="1">
      <c r="A67" s="15">
        <v>55</v>
      </c>
      <c r="B67" s="15"/>
      <c r="C67" s="16"/>
      <c r="D67" s="16"/>
      <c r="E67" s="77"/>
      <c r="F67" s="7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77"/>
      <c r="AW67" s="77"/>
      <c r="AX67" s="77"/>
      <c r="AY67" s="77"/>
      <c r="AZ67" s="77"/>
      <c r="BA67" s="14">
        <f t="shared" si="0"/>
        <v>0</v>
      </c>
      <c r="BC67" s="14">
        <f>BA67-ปริมาณงาน!BO64</f>
        <v>0</v>
      </c>
      <c r="BD67" s="6"/>
    </row>
    <row r="68" spans="1:56" ht="21.95" hidden="1" customHeight="1">
      <c r="A68" s="15">
        <v>56</v>
      </c>
      <c r="B68" s="15"/>
      <c r="C68" s="16"/>
      <c r="D68" s="16"/>
      <c r="E68" s="77"/>
      <c r="F68" s="7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77"/>
      <c r="AW68" s="77"/>
      <c r="AX68" s="77"/>
      <c r="AY68" s="77"/>
      <c r="AZ68" s="77"/>
      <c r="BA68" s="14">
        <f t="shared" si="0"/>
        <v>0</v>
      </c>
      <c r="BC68" s="14">
        <f>BA68-ปริมาณงาน!BO65</f>
        <v>0</v>
      </c>
      <c r="BD68" s="6"/>
    </row>
    <row r="69" spans="1:56" ht="21.95" hidden="1" customHeight="1">
      <c r="A69" s="15">
        <v>57</v>
      </c>
      <c r="B69" s="15"/>
      <c r="C69" s="16"/>
      <c r="D69" s="16"/>
      <c r="E69" s="77"/>
      <c r="F69" s="7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77"/>
      <c r="AW69" s="77"/>
      <c r="AX69" s="77"/>
      <c r="AY69" s="77"/>
      <c r="AZ69" s="77"/>
      <c r="BA69" s="14">
        <f t="shared" si="0"/>
        <v>0</v>
      </c>
      <c r="BC69" s="14">
        <f>BA69-ปริมาณงาน!BO66</f>
        <v>0</v>
      </c>
      <c r="BD69" s="6"/>
    </row>
    <row r="70" spans="1:56" ht="21.95" hidden="1" customHeight="1">
      <c r="A70" s="15">
        <v>58</v>
      </c>
      <c r="B70" s="15"/>
      <c r="C70" s="16"/>
      <c r="D70" s="16"/>
      <c r="E70" s="77"/>
      <c r="F70" s="7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77"/>
      <c r="AW70" s="77"/>
      <c r="AX70" s="77"/>
      <c r="AY70" s="77"/>
      <c r="AZ70" s="77"/>
      <c r="BA70" s="14">
        <f t="shared" si="0"/>
        <v>0</v>
      </c>
      <c r="BC70" s="14">
        <f>BA70-ปริมาณงาน!BO67</f>
        <v>0</v>
      </c>
      <c r="BD70" s="6"/>
    </row>
    <row r="71" spans="1:56" ht="21.95" hidden="1" customHeight="1">
      <c r="A71" s="15">
        <v>59</v>
      </c>
      <c r="B71" s="15"/>
      <c r="C71" s="16"/>
      <c r="D71" s="16"/>
      <c r="E71" s="77"/>
      <c r="F71" s="7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77"/>
      <c r="AW71" s="77"/>
      <c r="AX71" s="77"/>
      <c r="AY71" s="77"/>
      <c r="AZ71" s="77"/>
      <c r="BA71" s="14">
        <f t="shared" si="0"/>
        <v>0</v>
      </c>
      <c r="BC71" s="14">
        <f>BA71-ปริมาณงาน!BO68</f>
        <v>0</v>
      </c>
      <c r="BD71" s="6"/>
    </row>
    <row r="72" spans="1:56" ht="21.95" hidden="1" customHeight="1">
      <c r="A72" s="15">
        <v>60</v>
      </c>
      <c r="B72" s="15"/>
      <c r="C72" s="16"/>
      <c r="D72" s="16"/>
      <c r="E72" s="77"/>
      <c r="F72" s="7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77"/>
      <c r="AW72" s="77"/>
      <c r="AX72" s="77"/>
      <c r="AY72" s="77"/>
      <c r="AZ72" s="77"/>
      <c r="BA72" s="14">
        <f t="shared" si="0"/>
        <v>0</v>
      </c>
      <c r="BC72" s="14">
        <f>BA72-ปริมาณงาน!BO69</f>
        <v>0</v>
      </c>
      <c r="BD72" s="6"/>
    </row>
    <row r="73" spans="1:56" ht="21.95" hidden="1" customHeight="1">
      <c r="A73" s="15">
        <v>61</v>
      </c>
      <c r="B73" s="15"/>
      <c r="C73" s="16"/>
      <c r="D73" s="16"/>
      <c r="E73" s="77"/>
      <c r="F73" s="7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77"/>
      <c r="AW73" s="77"/>
      <c r="AX73" s="77"/>
      <c r="AY73" s="77"/>
      <c r="AZ73" s="77"/>
      <c r="BA73" s="14">
        <f t="shared" si="0"/>
        <v>0</v>
      </c>
      <c r="BC73" s="14">
        <f>BA73-ปริมาณงาน!BO70</f>
        <v>0</v>
      </c>
      <c r="BD73" s="6"/>
    </row>
    <row r="74" spans="1:56" ht="21.95" hidden="1" customHeight="1">
      <c r="A74" s="15">
        <v>62</v>
      </c>
      <c r="B74" s="15"/>
      <c r="C74" s="16"/>
      <c r="D74" s="16"/>
      <c r="E74" s="77"/>
      <c r="F74" s="7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77"/>
      <c r="AW74" s="77"/>
      <c r="AX74" s="77"/>
      <c r="AY74" s="77"/>
      <c r="AZ74" s="77"/>
      <c r="BA74" s="14">
        <f t="shared" si="0"/>
        <v>0</v>
      </c>
      <c r="BC74" s="14">
        <f>BA74-ปริมาณงาน!BO71</f>
        <v>0</v>
      </c>
      <c r="BD74" s="6"/>
    </row>
    <row r="75" spans="1:56" ht="21.95" hidden="1" customHeight="1">
      <c r="A75" s="15">
        <v>63</v>
      </c>
      <c r="B75" s="15"/>
      <c r="C75" s="16"/>
      <c r="D75" s="16"/>
      <c r="E75" s="77"/>
      <c r="F75" s="7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77"/>
      <c r="AW75" s="77"/>
      <c r="AX75" s="77"/>
      <c r="AY75" s="77"/>
      <c r="AZ75" s="77"/>
      <c r="BA75" s="14">
        <f t="shared" si="0"/>
        <v>0</v>
      </c>
      <c r="BC75" s="14">
        <f>BA75-ปริมาณงาน!BO72</f>
        <v>0</v>
      </c>
      <c r="BD75" s="6"/>
    </row>
    <row r="76" spans="1:56" ht="21.95" hidden="1" customHeight="1">
      <c r="A76" s="15">
        <v>64</v>
      </c>
      <c r="B76" s="15"/>
      <c r="C76" s="16"/>
      <c r="D76" s="16"/>
      <c r="E76" s="77"/>
      <c r="F76" s="7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77"/>
      <c r="AW76" s="77"/>
      <c r="AX76" s="77"/>
      <c r="AY76" s="77"/>
      <c r="AZ76" s="77"/>
      <c r="BA76" s="14">
        <f t="shared" si="0"/>
        <v>0</v>
      </c>
      <c r="BC76" s="14">
        <f>BA76-ปริมาณงาน!BO73</f>
        <v>0</v>
      </c>
      <c r="BD76" s="6"/>
    </row>
    <row r="77" spans="1:56" ht="21.95" hidden="1" customHeight="1">
      <c r="A77" s="15">
        <v>65</v>
      </c>
      <c r="B77" s="15"/>
      <c r="C77" s="16"/>
      <c r="D77" s="16"/>
      <c r="E77" s="77"/>
      <c r="F77" s="7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77"/>
      <c r="AW77" s="77"/>
      <c r="AX77" s="77"/>
      <c r="AY77" s="77"/>
      <c r="AZ77" s="77"/>
      <c r="BA77" s="14">
        <f t="shared" si="0"/>
        <v>0</v>
      </c>
      <c r="BC77" s="14">
        <f>BA77-ปริมาณงาน!BO74</f>
        <v>0</v>
      </c>
      <c r="BD77" s="6"/>
    </row>
    <row r="78" spans="1:56" ht="21.95" hidden="1" customHeight="1">
      <c r="A78" s="15">
        <v>66</v>
      </c>
      <c r="B78" s="15"/>
      <c r="C78" s="16"/>
      <c r="D78" s="16"/>
      <c r="E78" s="77"/>
      <c r="F78" s="7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77"/>
      <c r="AW78" s="77"/>
      <c r="AX78" s="77"/>
      <c r="AY78" s="77"/>
      <c r="AZ78" s="77"/>
      <c r="BA78" s="14">
        <f t="shared" ref="BA78:BA132" si="1">SUM(G78:AZ78)</f>
        <v>0</v>
      </c>
      <c r="BC78" s="14">
        <f>BA78-ปริมาณงาน!BO75</f>
        <v>0</v>
      </c>
      <c r="BD78" s="6"/>
    </row>
    <row r="79" spans="1:56" ht="21.95" hidden="1" customHeight="1">
      <c r="A79" s="15">
        <v>67</v>
      </c>
      <c r="B79" s="15"/>
      <c r="C79" s="16"/>
      <c r="D79" s="16"/>
      <c r="E79" s="77"/>
      <c r="F79" s="7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77"/>
      <c r="AW79" s="77"/>
      <c r="AX79" s="77"/>
      <c r="AY79" s="77"/>
      <c r="AZ79" s="77"/>
      <c r="BA79" s="14">
        <f t="shared" si="1"/>
        <v>0</v>
      </c>
      <c r="BC79" s="14">
        <f>BA79-ปริมาณงาน!BO76</f>
        <v>0</v>
      </c>
      <c r="BD79" s="6"/>
    </row>
    <row r="80" spans="1:56" ht="21.95" hidden="1" customHeight="1">
      <c r="A80" s="15">
        <v>68</v>
      </c>
      <c r="B80" s="15"/>
      <c r="C80" s="16"/>
      <c r="D80" s="16"/>
      <c r="E80" s="77"/>
      <c r="F80" s="7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77"/>
      <c r="AW80" s="77"/>
      <c r="AX80" s="77"/>
      <c r="AY80" s="77"/>
      <c r="AZ80" s="77"/>
      <c r="BA80" s="14">
        <f t="shared" si="1"/>
        <v>0</v>
      </c>
      <c r="BC80" s="14">
        <f>BA80-ปริมาณงาน!BO77</f>
        <v>0</v>
      </c>
      <c r="BD80" s="6"/>
    </row>
    <row r="81" spans="1:56" ht="21.95" hidden="1" customHeight="1">
      <c r="A81" s="15">
        <v>69</v>
      </c>
      <c r="B81" s="15"/>
      <c r="C81" s="16"/>
      <c r="D81" s="16"/>
      <c r="E81" s="77"/>
      <c r="F81" s="7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77"/>
      <c r="AW81" s="77"/>
      <c r="AX81" s="77"/>
      <c r="AY81" s="77"/>
      <c r="AZ81" s="77"/>
      <c r="BA81" s="14">
        <f t="shared" si="1"/>
        <v>0</v>
      </c>
      <c r="BC81" s="14">
        <f>BA81-ปริมาณงาน!BO78</f>
        <v>0</v>
      </c>
      <c r="BD81" s="6"/>
    </row>
    <row r="82" spans="1:56" ht="21.95" hidden="1" customHeight="1">
      <c r="A82" s="15">
        <v>70</v>
      </c>
      <c r="B82" s="15"/>
      <c r="C82" s="16"/>
      <c r="D82" s="16"/>
      <c r="E82" s="77"/>
      <c r="F82" s="7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77"/>
      <c r="AW82" s="77"/>
      <c r="AX82" s="77"/>
      <c r="AY82" s="77"/>
      <c r="AZ82" s="77"/>
      <c r="BA82" s="14">
        <f t="shared" si="1"/>
        <v>0</v>
      </c>
      <c r="BC82" s="14">
        <f>BA82-ปริมาณงาน!BO79</f>
        <v>0</v>
      </c>
      <c r="BD82" s="6"/>
    </row>
    <row r="83" spans="1:56" ht="21.95" hidden="1" customHeight="1">
      <c r="A83" s="15">
        <v>71</v>
      </c>
      <c r="B83" s="15"/>
      <c r="C83" s="16"/>
      <c r="D83" s="16"/>
      <c r="E83" s="77"/>
      <c r="F83" s="7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77"/>
      <c r="AW83" s="77"/>
      <c r="AX83" s="77"/>
      <c r="AY83" s="77"/>
      <c r="AZ83" s="77"/>
      <c r="BA83" s="14">
        <f t="shared" si="1"/>
        <v>0</v>
      </c>
      <c r="BC83" s="14">
        <f>BA83-ปริมาณงาน!BO80</f>
        <v>0</v>
      </c>
      <c r="BD83" s="6"/>
    </row>
    <row r="84" spans="1:56" ht="21.95" hidden="1" customHeight="1">
      <c r="A84" s="15">
        <v>72</v>
      </c>
      <c r="B84" s="15"/>
      <c r="C84" s="16"/>
      <c r="D84" s="16"/>
      <c r="E84" s="77"/>
      <c r="F84" s="7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77"/>
      <c r="AW84" s="77"/>
      <c r="AX84" s="77"/>
      <c r="AY84" s="77"/>
      <c r="AZ84" s="77"/>
      <c r="BA84" s="14">
        <f t="shared" si="1"/>
        <v>0</v>
      </c>
      <c r="BC84" s="14">
        <f>BA84-ปริมาณงาน!BO81</f>
        <v>0</v>
      </c>
      <c r="BD84" s="6"/>
    </row>
    <row r="85" spans="1:56" ht="21.95" hidden="1" customHeight="1">
      <c r="A85" s="15">
        <v>73</v>
      </c>
      <c r="B85" s="15"/>
      <c r="C85" s="16"/>
      <c r="D85" s="16"/>
      <c r="E85" s="77"/>
      <c r="F85" s="7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77"/>
      <c r="AW85" s="77"/>
      <c r="AX85" s="77"/>
      <c r="AY85" s="77"/>
      <c r="AZ85" s="77"/>
      <c r="BA85" s="14">
        <f t="shared" si="1"/>
        <v>0</v>
      </c>
      <c r="BC85" s="14">
        <f>BA85-ปริมาณงาน!BO82</f>
        <v>0</v>
      </c>
      <c r="BD85" s="6"/>
    </row>
    <row r="86" spans="1:56" ht="21.95" hidden="1" customHeight="1">
      <c r="A86" s="15">
        <v>74</v>
      </c>
      <c r="B86" s="15"/>
      <c r="C86" s="16"/>
      <c r="D86" s="16"/>
      <c r="E86" s="77"/>
      <c r="F86" s="7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77"/>
      <c r="AW86" s="77"/>
      <c r="AX86" s="77"/>
      <c r="AY86" s="77"/>
      <c r="AZ86" s="77"/>
      <c r="BA86" s="14">
        <f t="shared" si="1"/>
        <v>0</v>
      </c>
      <c r="BC86" s="14">
        <f>BA86-ปริมาณงาน!BO83</f>
        <v>0</v>
      </c>
      <c r="BD86" s="6"/>
    </row>
    <row r="87" spans="1:56" ht="21.95" hidden="1" customHeight="1">
      <c r="A87" s="15">
        <v>75</v>
      </c>
      <c r="B87" s="15"/>
      <c r="C87" s="16"/>
      <c r="D87" s="16"/>
      <c r="E87" s="77"/>
      <c r="F87" s="7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77"/>
      <c r="AW87" s="77"/>
      <c r="AX87" s="77"/>
      <c r="AY87" s="77"/>
      <c r="AZ87" s="77"/>
      <c r="BA87" s="14">
        <f t="shared" si="1"/>
        <v>0</v>
      </c>
      <c r="BC87" s="14">
        <f>BA87-ปริมาณงาน!BO84</f>
        <v>0</v>
      </c>
      <c r="BD87" s="6"/>
    </row>
    <row r="88" spans="1:56" ht="21.95" hidden="1" customHeight="1">
      <c r="A88" s="15">
        <v>76</v>
      </c>
      <c r="B88" s="15"/>
      <c r="C88" s="16"/>
      <c r="D88" s="16"/>
      <c r="E88" s="77"/>
      <c r="F88" s="7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77"/>
      <c r="AW88" s="77"/>
      <c r="AX88" s="77"/>
      <c r="AY88" s="77"/>
      <c r="AZ88" s="77"/>
      <c r="BA88" s="14">
        <f t="shared" si="1"/>
        <v>0</v>
      </c>
      <c r="BC88" s="14">
        <f>BA88-ปริมาณงาน!BO85</f>
        <v>0</v>
      </c>
      <c r="BD88" s="6"/>
    </row>
    <row r="89" spans="1:56" ht="21.95" hidden="1" customHeight="1">
      <c r="A89" s="15">
        <v>77</v>
      </c>
      <c r="B89" s="15"/>
      <c r="C89" s="16"/>
      <c r="D89" s="16"/>
      <c r="E89" s="77"/>
      <c r="F89" s="7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77"/>
      <c r="AW89" s="77"/>
      <c r="AX89" s="77"/>
      <c r="AY89" s="77"/>
      <c r="AZ89" s="77"/>
      <c r="BA89" s="14">
        <f t="shared" si="1"/>
        <v>0</v>
      </c>
      <c r="BC89" s="14">
        <f>BA89-ปริมาณงาน!BO86</f>
        <v>0</v>
      </c>
      <c r="BD89" s="6"/>
    </row>
    <row r="90" spans="1:56" ht="21.95" hidden="1" customHeight="1">
      <c r="A90" s="15">
        <v>78</v>
      </c>
      <c r="B90" s="15"/>
      <c r="C90" s="16"/>
      <c r="D90" s="16"/>
      <c r="E90" s="77"/>
      <c r="F90" s="7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77"/>
      <c r="AW90" s="77"/>
      <c r="AX90" s="77"/>
      <c r="AY90" s="77"/>
      <c r="AZ90" s="77"/>
      <c r="BA90" s="14">
        <f t="shared" si="1"/>
        <v>0</v>
      </c>
      <c r="BC90" s="14">
        <f>BA90-ปริมาณงาน!BO87</f>
        <v>0</v>
      </c>
      <c r="BD90" s="6"/>
    </row>
    <row r="91" spans="1:56" ht="21.95" hidden="1" customHeight="1">
      <c r="A91" s="15">
        <v>79</v>
      </c>
      <c r="B91" s="15"/>
      <c r="C91" s="16"/>
      <c r="D91" s="16"/>
      <c r="E91" s="77"/>
      <c r="F91" s="7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77"/>
      <c r="AW91" s="77"/>
      <c r="AX91" s="77"/>
      <c r="AY91" s="77"/>
      <c r="AZ91" s="77"/>
      <c r="BA91" s="14">
        <f t="shared" si="1"/>
        <v>0</v>
      </c>
      <c r="BC91" s="14">
        <f>BA91-ปริมาณงาน!BO88</f>
        <v>0</v>
      </c>
      <c r="BD91" s="6"/>
    </row>
    <row r="92" spans="1:56" ht="21.95" hidden="1" customHeight="1">
      <c r="A92" s="15">
        <v>80</v>
      </c>
      <c r="B92" s="15"/>
      <c r="C92" s="16"/>
      <c r="D92" s="16"/>
      <c r="E92" s="77"/>
      <c r="F92" s="7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77"/>
      <c r="AW92" s="77"/>
      <c r="AX92" s="77"/>
      <c r="AY92" s="77"/>
      <c r="AZ92" s="77"/>
      <c r="BA92" s="14">
        <f t="shared" si="1"/>
        <v>0</v>
      </c>
      <c r="BC92" s="14">
        <f>BA92-ปริมาณงาน!BO89</f>
        <v>0</v>
      </c>
      <c r="BD92" s="6"/>
    </row>
    <row r="93" spans="1:56" ht="21.95" hidden="1" customHeight="1">
      <c r="A93" s="15">
        <v>81</v>
      </c>
      <c r="B93" s="15"/>
      <c r="C93" s="16"/>
      <c r="D93" s="16"/>
      <c r="E93" s="77"/>
      <c r="F93" s="7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77"/>
      <c r="AW93" s="77"/>
      <c r="AX93" s="77"/>
      <c r="AY93" s="77"/>
      <c r="AZ93" s="77"/>
      <c r="BA93" s="14">
        <f t="shared" si="1"/>
        <v>0</v>
      </c>
      <c r="BC93" s="14">
        <f>BA93-ปริมาณงาน!BO90</f>
        <v>0</v>
      </c>
      <c r="BD93" s="6"/>
    </row>
    <row r="94" spans="1:56" ht="21.95" hidden="1" customHeight="1">
      <c r="A94" s="15">
        <v>82</v>
      </c>
      <c r="B94" s="15"/>
      <c r="C94" s="16"/>
      <c r="D94" s="16"/>
      <c r="E94" s="77"/>
      <c r="F94" s="7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77"/>
      <c r="AW94" s="77"/>
      <c r="AX94" s="77"/>
      <c r="AY94" s="77"/>
      <c r="AZ94" s="77"/>
      <c r="BA94" s="14">
        <f t="shared" si="1"/>
        <v>0</v>
      </c>
      <c r="BC94" s="14">
        <f>BA94-ปริมาณงาน!BO91</f>
        <v>0</v>
      </c>
      <c r="BD94" s="6"/>
    </row>
    <row r="95" spans="1:56" ht="21.95" hidden="1" customHeight="1">
      <c r="A95" s="15">
        <v>83</v>
      </c>
      <c r="B95" s="15"/>
      <c r="C95" s="16"/>
      <c r="D95" s="16"/>
      <c r="E95" s="77"/>
      <c r="F95" s="7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77"/>
      <c r="AW95" s="77"/>
      <c r="AX95" s="77"/>
      <c r="AY95" s="77"/>
      <c r="AZ95" s="77"/>
      <c r="BA95" s="14">
        <f t="shared" si="1"/>
        <v>0</v>
      </c>
      <c r="BC95" s="14">
        <f>BA95-ปริมาณงาน!BO92</f>
        <v>0</v>
      </c>
      <c r="BD95" s="6"/>
    </row>
    <row r="96" spans="1:56" ht="21.95" hidden="1" customHeight="1">
      <c r="A96" s="15">
        <v>84</v>
      </c>
      <c r="B96" s="15"/>
      <c r="C96" s="16"/>
      <c r="D96" s="16"/>
      <c r="E96" s="77"/>
      <c r="F96" s="7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77"/>
      <c r="AW96" s="77"/>
      <c r="AX96" s="77"/>
      <c r="AY96" s="77"/>
      <c r="AZ96" s="77"/>
      <c r="BA96" s="14">
        <f t="shared" si="1"/>
        <v>0</v>
      </c>
      <c r="BC96" s="14">
        <f>BA96-ปริมาณงาน!BO93</f>
        <v>0</v>
      </c>
      <c r="BD96" s="6"/>
    </row>
    <row r="97" spans="1:56" ht="21.95" hidden="1" customHeight="1">
      <c r="A97" s="15">
        <v>85</v>
      </c>
      <c r="B97" s="15"/>
      <c r="C97" s="16"/>
      <c r="D97" s="16"/>
      <c r="E97" s="77"/>
      <c r="F97" s="7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77"/>
      <c r="AW97" s="77"/>
      <c r="AX97" s="77"/>
      <c r="AY97" s="77"/>
      <c r="AZ97" s="77"/>
      <c r="BA97" s="14">
        <f t="shared" si="1"/>
        <v>0</v>
      </c>
      <c r="BC97" s="14">
        <f>BA97-ปริมาณงาน!BO94</f>
        <v>0</v>
      </c>
      <c r="BD97" s="6"/>
    </row>
    <row r="98" spans="1:56" ht="21.95" hidden="1" customHeight="1">
      <c r="A98" s="15">
        <v>86</v>
      </c>
      <c r="B98" s="15"/>
      <c r="C98" s="16"/>
      <c r="D98" s="16"/>
      <c r="E98" s="77"/>
      <c r="F98" s="7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77"/>
      <c r="AW98" s="77"/>
      <c r="AX98" s="77"/>
      <c r="AY98" s="77"/>
      <c r="AZ98" s="77"/>
      <c r="BA98" s="14">
        <f t="shared" si="1"/>
        <v>0</v>
      </c>
      <c r="BC98" s="14">
        <f>BA98-ปริมาณงาน!BO95</f>
        <v>0</v>
      </c>
      <c r="BD98" s="6"/>
    </row>
    <row r="99" spans="1:56" ht="21.95" hidden="1" customHeight="1">
      <c r="A99" s="15">
        <v>87</v>
      </c>
      <c r="B99" s="15"/>
      <c r="C99" s="16"/>
      <c r="D99" s="16"/>
      <c r="E99" s="77"/>
      <c r="F99" s="7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77"/>
      <c r="AW99" s="77"/>
      <c r="AX99" s="77"/>
      <c r="AY99" s="77"/>
      <c r="AZ99" s="77"/>
      <c r="BA99" s="14">
        <f t="shared" si="1"/>
        <v>0</v>
      </c>
      <c r="BC99" s="14">
        <f>BA99-ปริมาณงาน!BO96</f>
        <v>0</v>
      </c>
      <c r="BD99" s="6"/>
    </row>
    <row r="100" spans="1:56" ht="21.95" hidden="1" customHeight="1">
      <c r="A100" s="15">
        <v>88</v>
      </c>
      <c r="B100" s="15"/>
      <c r="C100" s="16"/>
      <c r="D100" s="16"/>
      <c r="E100" s="77"/>
      <c r="F100" s="7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77"/>
      <c r="AW100" s="77"/>
      <c r="AX100" s="77"/>
      <c r="AY100" s="77"/>
      <c r="AZ100" s="77"/>
      <c r="BA100" s="14">
        <f t="shared" si="1"/>
        <v>0</v>
      </c>
      <c r="BC100" s="14">
        <f>BA100-ปริมาณงาน!BO97</f>
        <v>0</v>
      </c>
      <c r="BD100" s="6"/>
    </row>
    <row r="101" spans="1:56" ht="21.95" hidden="1" customHeight="1">
      <c r="A101" s="15">
        <v>89</v>
      </c>
      <c r="B101" s="15"/>
      <c r="C101" s="16"/>
      <c r="D101" s="16"/>
      <c r="E101" s="77"/>
      <c r="F101" s="7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77"/>
      <c r="AW101" s="77"/>
      <c r="AX101" s="77"/>
      <c r="AY101" s="77"/>
      <c r="AZ101" s="77"/>
      <c r="BA101" s="14">
        <f t="shared" si="1"/>
        <v>0</v>
      </c>
      <c r="BC101" s="14">
        <f>BA101-ปริมาณงาน!BO98</f>
        <v>0</v>
      </c>
      <c r="BD101" s="6"/>
    </row>
    <row r="102" spans="1:56" ht="21.95" hidden="1" customHeight="1">
      <c r="A102" s="15">
        <v>90</v>
      </c>
      <c r="B102" s="15"/>
      <c r="C102" s="16"/>
      <c r="D102" s="16"/>
      <c r="E102" s="77"/>
      <c r="F102" s="7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77"/>
      <c r="AW102" s="77"/>
      <c r="AX102" s="77"/>
      <c r="AY102" s="77"/>
      <c r="AZ102" s="77"/>
      <c r="BA102" s="14">
        <f t="shared" si="1"/>
        <v>0</v>
      </c>
      <c r="BC102" s="14">
        <f>BA102-ปริมาณงาน!BO99</f>
        <v>0</v>
      </c>
      <c r="BD102" s="6"/>
    </row>
    <row r="103" spans="1:56" ht="21.95" hidden="1" customHeight="1">
      <c r="A103" s="15">
        <v>91</v>
      </c>
      <c r="B103" s="15"/>
      <c r="C103" s="16"/>
      <c r="D103" s="16"/>
      <c r="E103" s="77"/>
      <c r="F103" s="7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77"/>
      <c r="AW103" s="77"/>
      <c r="AX103" s="77"/>
      <c r="AY103" s="77"/>
      <c r="AZ103" s="77"/>
      <c r="BA103" s="14">
        <f t="shared" si="1"/>
        <v>0</v>
      </c>
      <c r="BC103" s="14">
        <f>BA103-ปริมาณงาน!BO100</f>
        <v>0</v>
      </c>
      <c r="BD103" s="6"/>
    </row>
    <row r="104" spans="1:56" ht="21.95" hidden="1" customHeight="1">
      <c r="A104" s="15">
        <v>92</v>
      </c>
      <c r="B104" s="15"/>
      <c r="C104" s="16"/>
      <c r="D104" s="16"/>
      <c r="E104" s="77"/>
      <c r="F104" s="7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77"/>
      <c r="AW104" s="77"/>
      <c r="AX104" s="77"/>
      <c r="AY104" s="77"/>
      <c r="AZ104" s="77"/>
      <c r="BA104" s="14">
        <f t="shared" si="1"/>
        <v>0</v>
      </c>
      <c r="BC104" s="14">
        <f>BA104-ปริมาณงาน!BO101</f>
        <v>0</v>
      </c>
      <c r="BD104" s="6"/>
    </row>
    <row r="105" spans="1:56" ht="21.95" hidden="1" customHeight="1">
      <c r="A105" s="15">
        <v>93</v>
      </c>
      <c r="B105" s="15"/>
      <c r="C105" s="16"/>
      <c r="D105" s="16"/>
      <c r="E105" s="77"/>
      <c r="F105" s="7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77"/>
      <c r="AW105" s="77"/>
      <c r="AX105" s="77"/>
      <c r="AY105" s="77"/>
      <c r="AZ105" s="77"/>
      <c r="BA105" s="14">
        <f t="shared" si="1"/>
        <v>0</v>
      </c>
      <c r="BC105" s="14">
        <f>BA105-ปริมาณงาน!BO102</f>
        <v>0</v>
      </c>
      <c r="BD105" s="6"/>
    </row>
    <row r="106" spans="1:56" ht="21.95" hidden="1" customHeight="1">
      <c r="A106" s="15">
        <v>94</v>
      </c>
      <c r="B106" s="15"/>
      <c r="C106" s="16"/>
      <c r="D106" s="16"/>
      <c r="E106" s="77"/>
      <c r="F106" s="7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77"/>
      <c r="AW106" s="77"/>
      <c r="AX106" s="77"/>
      <c r="AY106" s="77"/>
      <c r="AZ106" s="77"/>
      <c r="BA106" s="14">
        <f t="shared" si="1"/>
        <v>0</v>
      </c>
      <c r="BC106" s="14">
        <f>BA106-ปริมาณงาน!BO103</f>
        <v>0</v>
      </c>
      <c r="BD106" s="6"/>
    </row>
    <row r="107" spans="1:56" ht="21.95" hidden="1" customHeight="1">
      <c r="A107" s="15">
        <v>95</v>
      </c>
      <c r="B107" s="15"/>
      <c r="C107" s="16"/>
      <c r="D107" s="16"/>
      <c r="E107" s="77"/>
      <c r="F107" s="7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77"/>
      <c r="AW107" s="77"/>
      <c r="AX107" s="77"/>
      <c r="AY107" s="77"/>
      <c r="AZ107" s="77"/>
      <c r="BA107" s="14">
        <f t="shared" si="1"/>
        <v>0</v>
      </c>
      <c r="BC107" s="14">
        <f>BA107-ปริมาณงาน!BO104</f>
        <v>0</v>
      </c>
      <c r="BD107" s="6"/>
    </row>
    <row r="108" spans="1:56" ht="21.95" hidden="1" customHeight="1">
      <c r="A108" s="15">
        <v>96</v>
      </c>
      <c r="B108" s="15"/>
      <c r="C108" s="16"/>
      <c r="D108" s="16"/>
      <c r="E108" s="77"/>
      <c r="F108" s="7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77"/>
      <c r="AW108" s="77"/>
      <c r="AX108" s="77"/>
      <c r="AY108" s="77"/>
      <c r="AZ108" s="77"/>
      <c r="BA108" s="14">
        <f t="shared" si="1"/>
        <v>0</v>
      </c>
      <c r="BC108" s="14">
        <f>BA108-ปริมาณงาน!BO105</f>
        <v>0</v>
      </c>
      <c r="BD108" s="6"/>
    </row>
    <row r="109" spans="1:56" ht="21.95" hidden="1" customHeight="1">
      <c r="A109" s="15">
        <v>97</v>
      </c>
      <c r="B109" s="15"/>
      <c r="C109" s="16"/>
      <c r="D109" s="16"/>
      <c r="E109" s="77"/>
      <c r="F109" s="7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77"/>
      <c r="AW109" s="77"/>
      <c r="AX109" s="77"/>
      <c r="AY109" s="77"/>
      <c r="AZ109" s="77"/>
      <c r="BA109" s="14">
        <f t="shared" si="1"/>
        <v>0</v>
      </c>
      <c r="BC109" s="14">
        <f>BA109-ปริมาณงาน!BO106</f>
        <v>0</v>
      </c>
      <c r="BD109" s="6"/>
    </row>
    <row r="110" spans="1:56" ht="21.95" hidden="1" customHeight="1">
      <c r="A110" s="15">
        <v>98</v>
      </c>
      <c r="B110" s="15"/>
      <c r="C110" s="16"/>
      <c r="D110" s="16"/>
      <c r="E110" s="77"/>
      <c r="F110" s="7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77"/>
      <c r="AW110" s="77"/>
      <c r="AX110" s="77"/>
      <c r="AY110" s="77"/>
      <c r="AZ110" s="77"/>
      <c r="BA110" s="14">
        <f t="shared" si="1"/>
        <v>0</v>
      </c>
      <c r="BC110" s="14">
        <f>BA110-ปริมาณงาน!BO107</f>
        <v>0</v>
      </c>
      <c r="BD110" s="6"/>
    </row>
    <row r="111" spans="1:56" ht="21.95" hidden="1" customHeight="1">
      <c r="A111" s="15">
        <v>99</v>
      </c>
      <c r="B111" s="15"/>
      <c r="C111" s="16"/>
      <c r="D111" s="16"/>
      <c r="E111" s="77"/>
      <c r="F111" s="7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77"/>
      <c r="AW111" s="77"/>
      <c r="AX111" s="77"/>
      <c r="AY111" s="77"/>
      <c r="AZ111" s="77"/>
      <c r="BA111" s="14">
        <f t="shared" si="1"/>
        <v>0</v>
      </c>
      <c r="BC111" s="14">
        <f>BA111-ปริมาณงาน!BO108</f>
        <v>0</v>
      </c>
      <c r="BD111" s="6"/>
    </row>
    <row r="112" spans="1:56" ht="21.95" hidden="1" customHeight="1">
      <c r="A112" s="15">
        <v>100</v>
      </c>
      <c r="B112" s="15"/>
      <c r="C112" s="16"/>
      <c r="D112" s="16"/>
      <c r="E112" s="77"/>
      <c r="F112" s="7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77"/>
      <c r="AW112" s="77"/>
      <c r="AX112" s="77"/>
      <c r="AY112" s="77"/>
      <c r="AZ112" s="77"/>
      <c r="BA112" s="14">
        <f t="shared" si="1"/>
        <v>0</v>
      </c>
      <c r="BC112" s="14">
        <f>BA112-ปริมาณงาน!BO109</f>
        <v>0</v>
      </c>
      <c r="BD112" s="6"/>
    </row>
    <row r="113" spans="1:56" ht="21.95" hidden="1" customHeight="1">
      <c r="A113" s="15">
        <v>101</v>
      </c>
      <c r="B113" s="15"/>
      <c r="C113" s="16"/>
      <c r="D113" s="16"/>
      <c r="E113" s="77"/>
      <c r="F113" s="7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77"/>
      <c r="AW113" s="77"/>
      <c r="AX113" s="77"/>
      <c r="AY113" s="77"/>
      <c r="AZ113" s="77"/>
      <c r="BA113" s="14">
        <f t="shared" si="1"/>
        <v>0</v>
      </c>
      <c r="BC113" s="14">
        <f>BA113-ปริมาณงาน!BO110</f>
        <v>0</v>
      </c>
      <c r="BD113" s="6"/>
    </row>
    <row r="114" spans="1:56" ht="21.95" hidden="1" customHeight="1">
      <c r="A114" s="15">
        <v>102</v>
      </c>
      <c r="B114" s="15"/>
      <c r="C114" s="16"/>
      <c r="D114" s="16"/>
      <c r="E114" s="77"/>
      <c r="F114" s="7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77"/>
      <c r="AW114" s="77"/>
      <c r="AX114" s="77"/>
      <c r="AY114" s="77"/>
      <c r="AZ114" s="77"/>
      <c r="BA114" s="14">
        <f t="shared" si="1"/>
        <v>0</v>
      </c>
      <c r="BC114" s="14">
        <f>BA114-ปริมาณงาน!BO111</f>
        <v>0</v>
      </c>
      <c r="BD114" s="6"/>
    </row>
    <row r="115" spans="1:56" ht="21.95" hidden="1" customHeight="1">
      <c r="A115" s="15">
        <v>103</v>
      </c>
      <c r="B115" s="15"/>
      <c r="C115" s="16"/>
      <c r="D115" s="16"/>
      <c r="E115" s="77"/>
      <c r="F115" s="7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77"/>
      <c r="AW115" s="77"/>
      <c r="AX115" s="77"/>
      <c r="AY115" s="77"/>
      <c r="AZ115" s="77"/>
      <c r="BA115" s="14">
        <f t="shared" si="1"/>
        <v>0</v>
      </c>
      <c r="BC115" s="14">
        <f>BA115-ปริมาณงาน!BO112</f>
        <v>0</v>
      </c>
      <c r="BD115" s="6"/>
    </row>
    <row r="116" spans="1:56" ht="21.95" hidden="1" customHeight="1">
      <c r="A116" s="15">
        <v>104</v>
      </c>
      <c r="B116" s="15"/>
      <c r="C116" s="16"/>
      <c r="D116" s="16"/>
      <c r="E116" s="77"/>
      <c r="F116" s="7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77"/>
      <c r="AW116" s="77"/>
      <c r="AX116" s="77"/>
      <c r="AY116" s="77"/>
      <c r="AZ116" s="77"/>
      <c r="BA116" s="14">
        <f t="shared" si="1"/>
        <v>0</v>
      </c>
      <c r="BC116" s="14">
        <f>BA116-ปริมาณงาน!BO113</f>
        <v>0</v>
      </c>
      <c r="BD116" s="6"/>
    </row>
    <row r="117" spans="1:56" ht="21.95" hidden="1" customHeight="1">
      <c r="A117" s="15">
        <v>105</v>
      </c>
      <c r="B117" s="15"/>
      <c r="C117" s="16"/>
      <c r="D117" s="16"/>
      <c r="E117" s="77"/>
      <c r="F117" s="7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77"/>
      <c r="AW117" s="77"/>
      <c r="AX117" s="77"/>
      <c r="AY117" s="77"/>
      <c r="AZ117" s="77"/>
      <c r="BA117" s="14">
        <f t="shared" si="1"/>
        <v>0</v>
      </c>
      <c r="BC117" s="14">
        <f>BA117-ปริมาณงาน!BO114</f>
        <v>0</v>
      </c>
      <c r="BD117" s="6"/>
    </row>
    <row r="118" spans="1:56" ht="21.95" hidden="1" customHeight="1">
      <c r="A118" s="15">
        <v>106</v>
      </c>
      <c r="B118" s="15"/>
      <c r="C118" s="16"/>
      <c r="D118" s="16"/>
      <c r="E118" s="77"/>
      <c r="F118" s="7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77"/>
      <c r="AW118" s="77"/>
      <c r="AX118" s="77"/>
      <c r="AY118" s="77"/>
      <c r="AZ118" s="77"/>
      <c r="BA118" s="14">
        <f t="shared" si="1"/>
        <v>0</v>
      </c>
      <c r="BC118" s="14">
        <f>BA118-ปริมาณงาน!BO115</f>
        <v>0</v>
      </c>
      <c r="BD118" s="6"/>
    </row>
    <row r="119" spans="1:56" ht="21.95" hidden="1" customHeight="1">
      <c r="A119" s="15">
        <v>107</v>
      </c>
      <c r="B119" s="15"/>
      <c r="C119" s="16"/>
      <c r="D119" s="16"/>
      <c r="E119" s="77"/>
      <c r="F119" s="7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77"/>
      <c r="AW119" s="77"/>
      <c r="AX119" s="77"/>
      <c r="AY119" s="77"/>
      <c r="AZ119" s="77"/>
      <c r="BA119" s="14">
        <f t="shared" si="1"/>
        <v>0</v>
      </c>
      <c r="BC119" s="14">
        <f>BA119-ปริมาณงาน!BO116</f>
        <v>0</v>
      </c>
      <c r="BD119" s="6"/>
    </row>
    <row r="120" spans="1:56" ht="21.95" hidden="1" customHeight="1">
      <c r="A120" s="15">
        <v>108</v>
      </c>
      <c r="B120" s="15"/>
      <c r="C120" s="16"/>
      <c r="D120" s="16"/>
      <c r="E120" s="77"/>
      <c r="F120" s="7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77"/>
      <c r="AW120" s="77"/>
      <c r="AX120" s="77"/>
      <c r="AY120" s="77"/>
      <c r="AZ120" s="77"/>
      <c r="BA120" s="14">
        <f t="shared" si="1"/>
        <v>0</v>
      </c>
      <c r="BC120" s="14">
        <f>BA120-ปริมาณงาน!BO117</f>
        <v>0</v>
      </c>
      <c r="BD120" s="6"/>
    </row>
    <row r="121" spans="1:56" ht="21.95" hidden="1" customHeight="1">
      <c r="A121" s="15">
        <v>109</v>
      </c>
      <c r="B121" s="15"/>
      <c r="C121" s="16"/>
      <c r="D121" s="16"/>
      <c r="E121" s="77"/>
      <c r="F121" s="7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77"/>
      <c r="AW121" s="77"/>
      <c r="AX121" s="77"/>
      <c r="AY121" s="77"/>
      <c r="AZ121" s="77"/>
      <c r="BA121" s="14">
        <f t="shared" si="1"/>
        <v>0</v>
      </c>
      <c r="BC121" s="14">
        <f>BA121-ปริมาณงาน!BO118</f>
        <v>0</v>
      </c>
      <c r="BD121" s="6"/>
    </row>
    <row r="122" spans="1:56" ht="21.95" hidden="1" customHeight="1">
      <c r="A122" s="15">
        <v>110</v>
      </c>
      <c r="B122" s="15"/>
      <c r="C122" s="16"/>
      <c r="D122" s="16"/>
      <c r="E122" s="77"/>
      <c r="F122" s="7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77"/>
      <c r="AW122" s="77"/>
      <c r="AX122" s="77"/>
      <c r="AY122" s="77"/>
      <c r="AZ122" s="77"/>
      <c r="BA122" s="14">
        <f t="shared" si="1"/>
        <v>0</v>
      </c>
      <c r="BC122" s="14">
        <f>BA122-ปริมาณงาน!BO119</f>
        <v>0</v>
      </c>
      <c r="BD122" s="6"/>
    </row>
    <row r="123" spans="1:56" ht="21.95" hidden="1" customHeight="1">
      <c r="A123" s="15">
        <v>111</v>
      </c>
      <c r="B123" s="15"/>
      <c r="C123" s="16"/>
      <c r="D123" s="16"/>
      <c r="E123" s="77"/>
      <c r="F123" s="7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77"/>
      <c r="AW123" s="77"/>
      <c r="AX123" s="77"/>
      <c r="AY123" s="77"/>
      <c r="AZ123" s="77"/>
      <c r="BA123" s="14">
        <f t="shared" si="1"/>
        <v>0</v>
      </c>
      <c r="BC123" s="14">
        <f>BA123-ปริมาณงาน!BO120</f>
        <v>0</v>
      </c>
      <c r="BD123" s="6"/>
    </row>
    <row r="124" spans="1:56" ht="21.95" hidden="1" customHeight="1">
      <c r="A124" s="15">
        <v>112</v>
      </c>
      <c r="B124" s="15"/>
      <c r="C124" s="16"/>
      <c r="D124" s="16"/>
      <c r="E124" s="77"/>
      <c r="F124" s="7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77"/>
      <c r="AW124" s="77"/>
      <c r="AX124" s="77"/>
      <c r="AY124" s="77"/>
      <c r="AZ124" s="77"/>
      <c r="BA124" s="14">
        <f t="shared" si="1"/>
        <v>0</v>
      </c>
      <c r="BC124" s="14">
        <f>BA124-ปริมาณงาน!BO121</f>
        <v>0</v>
      </c>
      <c r="BD124" s="6"/>
    </row>
    <row r="125" spans="1:56" ht="21.95" hidden="1" customHeight="1">
      <c r="A125" s="15">
        <v>113</v>
      </c>
      <c r="B125" s="15"/>
      <c r="C125" s="16"/>
      <c r="D125" s="16"/>
      <c r="E125" s="77"/>
      <c r="F125" s="7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77"/>
      <c r="AW125" s="77"/>
      <c r="AX125" s="77"/>
      <c r="AY125" s="77"/>
      <c r="AZ125" s="77"/>
      <c r="BA125" s="14">
        <f t="shared" si="1"/>
        <v>0</v>
      </c>
      <c r="BC125" s="14">
        <f>BA125-ปริมาณงาน!BO122</f>
        <v>0</v>
      </c>
      <c r="BD125" s="6"/>
    </row>
    <row r="126" spans="1:56" ht="21.95" hidden="1" customHeight="1">
      <c r="A126" s="15">
        <v>114</v>
      </c>
      <c r="B126" s="15"/>
      <c r="C126" s="16"/>
      <c r="D126" s="16"/>
      <c r="E126" s="77"/>
      <c r="F126" s="7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77"/>
      <c r="AW126" s="77"/>
      <c r="AX126" s="77"/>
      <c r="AY126" s="77"/>
      <c r="AZ126" s="77"/>
      <c r="BA126" s="14">
        <f t="shared" si="1"/>
        <v>0</v>
      </c>
      <c r="BC126" s="14">
        <f>BA126-ปริมาณงาน!BO123</f>
        <v>0</v>
      </c>
      <c r="BD126" s="6"/>
    </row>
    <row r="127" spans="1:56" ht="21.95" hidden="1" customHeight="1">
      <c r="A127" s="15">
        <v>115</v>
      </c>
      <c r="B127" s="15"/>
      <c r="C127" s="16"/>
      <c r="D127" s="16"/>
      <c r="E127" s="77"/>
      <c r="F127" s="7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77"/>
      <c r="AW127" s="77"/>
      <c r="AX127" s="77"/>
      <c r="AY127" s="77"/>
      <c r="AZ127" s="77"/>
      <c r="BA127" s="14">
        <f t="shared" si="1"/>
        <v>0</v>
      </c>
      <c r="BC127" s="14">
        <f>BA127-ปริมาณงาน!BO124</f>
        <v>0</v>
      </c>
      <c r="BD127" s="6"/>
    </row>
    <row r="128" spans="1:56" ht="21.95" hidden="1" customHeight="1">
      <c r="A128" s="15">
        <v>116</v>
      </c>
      <c r="B128" s="15"/>
      <c r="C128" s="16"/>
      <c r="D128" s="16"/>
      <c r="E128" s="77"/>
      <c r="F128" s="7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77"/>
      <c r="AW128" s="77"/>
      <c r="AX128" s="77"/>
      <c r="AY128" s="77"/>
      <c r="AZ128" s="77"/>
      <c r="BA128" s="14">
        <f t="shared" si="1"/>
        <v>0</v>
      </c>
      <c r="BC128" s="14">
        <f>BA128-ปริมาณงาน!BO125</f>
        <v>0</v>
      </c>
      <c r="BD128" s="6"/>
    </row>
    <row r="129" spans="1:56" ht="21.95" hidden="1" customHeight="1">
      <c r="A129" s="15">
        <v>117</v>
      </c>
      <c r="B129" s="15"/>
      <c r="C129" s="16"/>
      <c r="D129" s="16"/>
      <c r="E129" s="77"/>
      <c r="F129" s="7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77"/>
      <c r="AW129" s="77"/>
      <c r="AX129" s="77"/>
      <c r="AY129" s="77"/>
      <c r="AZ129" s="77"/>
      <c r="BA129" s="14">
        <f t="shared" si="1"/>
        <v>0</v>
      </c>
      <c r="BC129" s="14">
        <f>BA129-ปริมาณงาน!BO126</f>
        <v>0</v>
      </c>
      <c r="BD129" s="6"/>
    </row>
    <row r="130" spans="1:56" ht="21.95" hidden="1" customHeight="1">
      <c r="A130" s="15">
        <v>118</v>
      </c>
      <c r="B130" s="15"/>
      <c r="C130" s="16"/>
      <c r="D130" s="16"/>
      <c r="E130" s="77"/>
      <c r="F130" s="7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77"/>
      <c r="AW130" s="77"/>
      <c r="AX130" s="77"/>
      <c r="AY130" s="77"/>
      <c r="AZ130" s="77"/>
      <c r="BA130" s="14">
        <f t="shared" si="1"/>
        <v>0</v>
      </c>
      <c r="BC130" s="14">
        <f>BA130-ปริมาณงาน!BO127</f>
        <v>0</v>
      </c>
      <c r="BD130" s="6"/>
    </row>
    <row r="131" spans="1:56" ht="21.95" customHeight="1">
      <c r="A131" s="15">
        <v>119</v>
      </c>
      <c r="B131" s="15"/>
      <c r="C131" s="16"/>
      <c r="D131" s="16"/>
      <c r="E131" s="77"/>
      <c r="F131" s="7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77"/>
      <c r="AW131" s="77"/>
      <c r="AX131" s="77"/>
      <c r="AY131" s="77"/>
      <c r="AZ131" s="77"/>
      <c r="BA131" s="14">
        <f t="shared" si="1"/>
        <v>0</v>
      </c>
      <c r="BC131" s="14">
        <f>BA131-ปริมาณงาน!BO128</f>
        <v>0</v>
      </c>
      <c r="BD131" s="6"/>
    </row>
    <row r="132" spans="1:56" ht="21.95" customHeight="1">
      <c r="A132" s="15">
        <v>120</v>
      </c>
      <c r="B132" s="58"/>
      <c r="C132" s="19"/>
      <c r="D132" s="102"/>
      <c r="E132" s="103"/>
      <c r="F132" s="103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77"/>
      <c r="AW132" s="77"/>
      <c r="AX132" s="77"/>
      <c r="AY132" s="77"/>
      <c r="AZ132" s="77"/>
      <c r="BA132" s="14">
        <f t="shared" si="1"/>
        <v>0</v>
      </c>
      <c r="BC132" s="14" t="e">
        <f>BA132-ปริมาณงาน!#REF!</f>
        <v>#REF!</v>
      </c>
      <c r="BD132" s="6"/>
    </row>
    <row r="133" spans="1:56" s="21" customFormat="1" ht="31.9" customHeight="1">
      <c r="A133" s="344" t="s">
        <v>104</v>
      </c>
      <c r="B133" s="345"/>
      <c r="C133" s="346"/>
      <c r="D133" s="100"/>
      <c r="E133" s="100"/>
      <c r="F133" s="100"/>
      <c r="G133" s="20">
        <f t="shared" ref="G133:BA133" si="2">SUM(G13:G132)</f>
        <v>0</v>
      </c>
      <c r="H133" s="20">
        <f t="shared" si="2"/>
        <v>0</v>
      </c>
      <c r="I133" s="20">
        <f t="shared" si="2"/>
        <v>0</v>
      </c>
      <c r="J133" s="20">
        <f t="shared" si="2"/>
        <v>0</v>
      </c>
      <c r="K133" s="20">
        <f t="shared" si="2"/>
        <v>0</v>
      </c>
      <c r="L133" s="20">
        <f t="shared" si="2"/>
        <v>0</v>
      </c>
      <c r="M133" s="20">
        <f t="shared" si="2"/>
        <v>0</v>
      </c>
      <c r="N133" s="20">
        <f t="shared" si="2"/>
        <v>0</v>
      </c>
      <c r="O133" s="20">
        <f t="shared" si="2"/>
        <v>0</v>
      </c>
      <c r="P133" s="20">
        <f t="shared" si="2"/>
        <v>0</v>
      </c>
      <c r="Q133" s="20">
        <f t="shared" si="2"/>
        <v>0</v>
      </c>
      <c r="R133" s="20">
        <f t="shared" si="2"/>
        <v>0</v>
      </c>
      <c r="S133" s="20">
        <f t="shared" si="2"/>
        <v>0</v>
      </c>
      <c r="T133" s="20">
        <f t="shared" si="2"/>
        <v>0</v>
      </c>
      <c r="U133" s="20">
        <f t="shared" si="2"/>
        <v>0</v>
      </c>
      <c r="V133" s="20">
        <f t="shared" si="2"/>
        <v>0</v>
      </c>
      <c r="W133" s="20">
        <f t="shared" si="2"/>
        <v>0</v>
      </c>
      <c r="X133" s="20">
        <f t="shared" si="2"/>
        <v>0</v>
      </c>
      <c r="Y133" s="20">
        <f t="shared" si="2"/>
        <v>0</v>
      </c>
      <c r="Z133" s="20">
        <f t="shared" si="2"/>
        <v>0</v>
      </c>
      <c r="AA133" s="20">
        <f t="shared" si="2"/>
        <v>0</v>
      </c>
      <c r="AB133" s="20">
        <f t="shared" si="2"/>
        <v>0</v>
      </c>
      <c r="AC133" s="20">
        <f t="shared" si="2"/>
        <v>0</v>
      </c>
      <c r="AD133" s="20">
        <f t="shared" si="2"/>
        <v>0</v>
      </c>
      <c r="AE133" s="20">
        <f t="shared" si="2"/>
        <v>0</v>
      </c>
      <c r="AF133" s="20">
        <f t="shared" si="2"/>
        <v>0</v>
      </c>
      <c r="AG133" s="20">
        <f t="shared" si="2"/>
        <v>0</v>
      </c>
      <c r="AH133" s="20">
        <f t="shared" si="2"/>
        <v>0</v>
      </c>
      <c r="AI133" s="20">
        <f t="shared" si="2"/>
        <v>0</v>
      </c>
      <c r="AJ133" s="20">
        <f t="shared" si="2"/>
        <v>0</v>
      </c>
      <c r="AK133" s="20">
        <f t="shared" si="2"/>
        <v>0</v>
      </c>
      <c r="AL133" s="20">
        <f t="shared" si="2"/>
        <v>0</v>
      </c>
      <c r="AM133" s="20">
        <f t="shared" si="2"/>
        <v>0</v>
      </c>
      <c r="AN133" s="20">
        <f t="shared" si="2"/>
        <v>0</v>
      </c>
      <c r="AO133" s="20">
        <f t="shared" si="2"/>
        <v>0</v>
      </c>
      <c r="AP133" s="20">
        <f t="shared" si="2"/>
        <v>0</v>
      </c>
      <c r="AQ133" s="20">
        <f t="shared" si="2"/>
        <v>0</v>
      </c>
      <c r="AR133" s="20">
        <f t="shared" si="2"/>
        <v>0</v>
      </c>
      <c r="AS133" s="20">
        <f t="shared" si="2"/>
        <v>0</v>
      </c>
      <c r="AT133" s="20">
        <f t="shared" si="2"/>
        <v>0</v>
      </c>
      <c r="AU133" s="20">
        <f t="shared" si="2"/>
        <v>0</v>
      </c>
      <c r="AV133" s="82">
        <f t="shared" si="2"/>
        <v>0</v>
      </c>
      <c r="AW133" s="82">
        <f t="shared" si="2"/>
        <v>0</v>
      </c>
      <c r="AX133" s="82">
        <f t="shared" si="2"/>
        <v>0</v>
      </c>
      <c r="AY133" s="82">
        <f t="shared" si="2"/>
        <v>0</v>
      </c>
      <c r="AZ133" s="82">
        <f t="shared" si="2"/>
        <v>0</v>
      </c>
      <c r="BA133" s="20">
        <f t="shared" si="2"/>
        <v>0</v>
      </c>
      <c r="BB133" s="6"/>
      <c r="BC133" s="117">
        <f>BA133-ปริมาณงาน!BO187</f>
        <v>0</v>
      </c>
    </row>
    <row r="134" spans="1:56">
      <c r="C134" s="31"/>
      <c r="D134" s="31"/>
      <c r="E134" s="31"/>
      <c r="F134" s="31"/>
      <c r="G134" s="31"/>
      <c r="H134" s="31"/>
      <c r="I134" s="31"/>
      <c r="BA134" s="7"/>
      <c r="BC134" s="92" t="e">
        <f>SUM(BC13:BC133)</f>
        <v>#REF!</v>
      </c>
      <c r="BD134" s="6"/>
    </row>
    <row r="135" spans="1:56" ht="26.25">
      <c r="C135" s="107" t="s">
        <v>61</v>
      </c>
      <c r="D135" s="107"/>
      <c r="E135" s="107"/>
      <c r="F135" s="107"/>
      <c r="G135" s="107"/>
      <c r="H135" s="84"/>
      <c r="I135" s="84"/>
      <c r="BA135" s="7"/>
      <c r="BC135" s="91" t="e">
        <f>IF(BC134=0,"ถูกต้อง","ไม่ถูกต้อง")</f>
        <v>#REF!</v>
      </c>
      <c r="BD135" s="6"/>
    </row>
    <row r="136" spans="1:56" ht="26.25">
      <c r="C136" s="84" t="s">
        <v>153</v>
      </c>
      <c r="D136" s="84"/>
      <c r="E136" s="84"/>
      <c r="F136" s="84"/>
      <c r="G136" s="84"/>
      <c r="H136" s="84"/>
      <c r="I136" s="84"/>
    </row>
    <row r="137" spans="1:56" ht="26.25">
      <c r="C137" s="85" t="s">
        <v>189</v>
      </c>
      <c r="D137" s="85"/>
      <c r="E137" s="85"/>
      <c r="F137" s="85"/>
      <c r="G137" s="85"/>
      <c r="H137" s="85"/>
      <c r="I137" s="85"/>
    </row>
    <row r="138" spans="1:56" ht="26.25">
      <c r="C138" s="83" t="s">
        <v>155</v>
      </c>
      <c r="D138" s="83"/>
      <c r="E138" s="83"/>
      <c r="F138" s="83"/>
      <c r="G138" s="83"/>
      <c r="H138" s="85"/>
      <c r="I138" s="85"/>
    </row>
  </sheetData>
  <mergeCells count="59">
    <mergeCell ref="AX8:AX12"/>
    <mergeCell ref="AY8:AY12"/>
    <mergeCell ref="B7:B12"/>
    <mergeCell ref="AQ8:AQ12"/>
    <mergeCell ref="AF8:AF12"/>
    <mergeCell ref="AJ8:AJ12"/>
    <mergeCell ref="AK8:AK12"/>
    <mergeCell ref="AC8:AC12"/>
    <mergeCell ref="AD8:AD12"/>
    <mergeCell ref="AG8:AG12"/>
    <mergeCell ref="AE8:AE12"/>
    <mergeCell ref="Y8:Y12"/>
    <mergeCell ref="N8:N12"/>
    <mergeCell ref="O8:O12"/>
    <mergeCell ref="P8:P12"/>
    <mergeCell ref="Q8:Q12"/>
    <mergeCell ref="X8:X12"/>
    <mergeCell ref="AW8:AW12"/>
    <mergeCell ref="AH8:AH12"/>
    <mergeCell ref="AI8:AI12"/>
    <mergeCell ref="W8:W12"/>
    <mergeCell ref="BA8:BA12"/>
    <mergeCell ref="A133:C133"/>
    <mergeCell ref="AR8:AR12"/>
    <mergeCell ref="AS8:AS12"/>
    <mergeCell ref="AT8:AT12"/>
    <mergeCell ref="AU8:AU12"/>
    <mergeCell ref="AV8:AV12"/>
    <mergeCell ref="AZ8:AZ12"/>
    <mergeCell ref="AL8:AL12"/>
    <mergeCell ref="AM8:AM12"/>
    <mergeCell ref="AN8:AN12"/>
    <mergeCell ref="AO8:AO12"/>
    <mergeCell ref="AP8:AP12"/>
    <mergeCell ref="Z8:Z12"/>
    <mergeCell ref="AA8:AA12"/>
    <mergeCell ref="AB8:AB12"/>
    <mergeCell ref="M8:M12"/>
    <mergeCell ref="S8:S12"/>
    <mergeCell ref="T8:T12"/>
    <mergeCell ref="U8:U12"/>
    <mergeCell ref="V8:V12"/>
    <mergeCell ref="R8:R12"/>
    <mergeCell ref="D7:D12"/>
    <mergeCell ref="A3:BD3"/>
    <mergeCell ref="A4:BD4"/>
    <mergeCell ref="A5:BD5"/>
    <mergeCell ref="A7:A12"/>
    <mergeCell ref="C7:C12"/>
    <mergeCell ref="E7:F7"/>
    <mergeCell ref="G7:BA7"/>
    <mergeCell ref="E8:E12"/>
    <mergeCell ref="F8:F12"/>
    <mergeCell ref="G8:G12"/>
    <mergeCell ref="H8:H12"/>
    <mergeCell ref="I8:I12"/>
    <mergeCell ref="J8:J12"/>
    <mergeCell ref="K8:K12"/>
    <mergeCell ref="L8:L1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เกณฑ์ กคศ.</vt:lpstr>
      <vt:lpstr>ปริมาณงาน</vt:lpstr>
      <vt:lpstr>รวมครู จ.18 จบ</vt:lpstr>
      <vt:lpstr>ผู้เกษียณ ปี 2566 จบ</vt:lpstr>
      <vt:lpstr>รวมครู จ.18 สอน</vt:lpstr>
      <vt:lpstr>ผู้เกษียณ ปี 2567 สอน</vt:lpstr>
      <vt:lpstr>ทดแทนความต้องการ</vt:lpstr>
      <vt:lpstr>พรก.ตามวิชาที่สอน</vt:lpstr>
      <vt:lpstr>ลูกจ้างตามวิชาที่สอน</vt:lpstr>
      <vt:lpstr>สรุป สพท.</vt:lpstr>
      <vt:lpstr>สรุปทดแทนเกษียณ</vt:lpstr>
      <vt:lpstr>ทดแทนความต้องการ!Print_Area</vt:lpstr>
      <vt:lpstr>ปริมาณงาน!Print_Area</vt:lpstr>
      <vt:lpstr>'ผู้เกษียณ ปี 2566 จบ'!Print_Area</vt:lpstr>
      <vt:lpstr>'ผู้เกษียณ ปี 2567 สอน'!Print_Area</vt:lpstr>
      <vt:lpstr>'รวมครู จ.18 จบ'!Print_Area</vt:lpstr>
      <vt:lpstr>'รวมครู จ.18 สอน'!Print_Area</vt:lpstr>
      <vt:lpstr>สรุปทดแทนเกษียณ!Print_Area</vt:lpstr>
      <vt:lpstr>ทดแทนความต้องการ!Print_Titles</vt:lpstr>
      <vt:lpstr>ปริมาณงาน!Print_Titles</vt:lpstr>
      <vt:lpstr>'ผู้เกษียณ ปี 2566 จบ'!Print_Titles</vt:lpstr>
      <vt:lpstr>'ผู้เกษียณ ปี 2567 สอน'!Print_Titles</vt:lpstr>
      <vt:lpstr>'สรุป สพท.'!Print_Titles</vt:lpstr>
      <vt:lpstr>สรุปทดแทนเกษียณ!Print_Titles</vt:lpstr>
    </vt:vector>
  </TitlesOfParts>
  <Company>OBEC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Manpower_OBEC</cp:lastModifiedBy>
  <cp:revision/>
  <cp:lastPrinted>2021-06-04T02:22:07Z</cp:lastPrinted>
  <dcterms:created xsi:type="dcterms:W3CDTF">2005-09-20T07:47:23Z</dcterms:created>
  <dcterms:modified xsi:type="dcterms:W3CDTF">2024-06-14T03:32:00Z</dcterms:modified>
</cp:coreProperties>
</file>