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My Drive\เกษียณฯ\2568\แจ้งเขต_รายงาน กษ.68\"/>
    </mc:Choice>
  </mc:AlternateContent>
  <xr:revisionPtr revIDLastSave="0" documentId="8_{52FE15E4-F457-4548-AEEF-4C80D8AE48B5}" xr6:coauthVersionLast="47" xr6:coauthVersionMax="47" xr10:uidLastSave="{00000000-0000-0000-0000-000000000000}"/>
  <bookViews>
    <workbookView xWindow="-109" yWindow="-109" windowWidth="26301" windowHeight="14305" tabRatio="817" xr2:uid="{00000000-000D-0000-FFFF-FFFF00000000}"/>
  </bookViews>
  <sheets>
    <sheet name="วิธีกรอกข้อมูล" sheetId="9" r:id="rId1"/>
    <sheet name="สพฐ.คปร.1" sheetId="25" r:id="rId2"/>
    <sheet name="สพฐ.คปร.2" sheetId="26" r:id="rId3"/>
    <sheet name="สพฐ. คปร.4 (1)" sheetId="28" r:id="rId4"/>
    <sheet name="สพฐ. คปร.4 (2)" sheetId="29" r:id="rId5"/>
    <sheet name="สพฐ.คปร.1(ตย.)" sheetId="16" state="hidden" r:id="rId6"/>
    <sheet name="สพฐ.คปร.2(ตย.)" sheetId="17" state="hidden" r:id="rId7"/>
    <sheet name="สพฐ. คปร.4 (1)(ตัวอย่าง)" sheetId="30" state="hidden" r:id="rId8"/>
    <sheet name="สพฐ. คปร.4 (2)(ตัวอย่าง)" sheetId="31" state="hidden" r:id="rId9"/>
    <sheet name="คปร.3" sheetId="24" state="hidden" r:id="rId10"/>
    <sheet name="คปร.4(2)" sheetId="20" state="hidden" r:id="rId11"/>
    <sheet name="คปร.5(2)" sheetId="22" state="hidden" r:id="rId12"/>
    <sheet name="แยกตำแหน่ง" sheetId="21" state="hidden" r:id="rId13"/>
    <sheet name="ลิงค์ชื่อ" sheetId="10" state="hidden" r:id="rId14"/>
    <sheet name="ลิงค์ยุบเลิก" sheetId="27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9" hidden="1">คปร.3!$5:$6</definedName>
    <definedName name="_xlnm._FilterDatabase" localSheetId="13" hidden="1">ลิงค์ชื่อ!$B$185:$O$247</definedName>
    <definedName name="_xlnm._FilterDatabase" localSheetId="14" hidden="1">ลิงค์ยุบเลิก!$A$2:$M$248</definedName>
    <definedName name="_xlnm._FilterDatabase" localSheetId="3" hidden="1">'สพฐ. คปร.4 (1)'!$C$8:$O$10</definedName>
    <definedName name="_xlnm._FilterDatabase" localSheetId="7" hidden="1">'สพฐ. คปร.4 (1)(ตัวอย่าง)'!$C$7:$O$9</definedName>
    <definedName name="_xlnm._FilterDatabase" localSheetId="4" hidden="1">'สพฐ. คปร.4 (2)'!$C$7:$I$8</definedName>
    <definedName name="_xlnm._FilterDatabase" localSheetId="8" hidden="1">'สพฐ. คปร.4 (2)(ตัวอย่าง)'!$B$7:$H$8</definedName>
    <definedName name="l">[1]กรอบ!$Q$2:$Q$14</definedName>
    <definedName name="p">[1]กรอบ!$P$2:$P$16</definedName>
    <definedName name="_xlnm.Print_Area" localSheetId="3">'สพฐ. คปร.4 (1)'!$A$1:$O$21</definedName>
    <definedName name="_xlnm.Print_Area" localSheetId="7">'สพฐ. คปร.4 (1)(ตัวอย่าง)'!$A$1:$O$14</definedName>
    <definedName name="_xlnm.Print_Area" localSheetId="4">'สพฐ. คปร.4 (2)'!$A$1:$L$18</definedName>
    <definedName name="_xlnm.Print_Area" localSheetId="8">'สพฐ. คปร.4 (2)(ตัวอย่าง)'!$A$1:$K$14</definedName>
    <definedName name="_xlnm.Print_Area" localSheetId="1">'สพฐ.คปร.1'!$A$1:$O$59</definedName>
    <definedName name="_xlnm.Print_Area" localSheetId="5">'สพฐ.คปร.1(ตย.)'!$A$1:$O$47</definedName>
    <definedName name="_xlnm.Print_Area" localSheetId="2">'สพฐ.คปร.2'!$A$1:$L$43</definedName>
    <definedName name="_xlnm.Print_Area" localSheetId="6">'สพฐ.คปร.2(ตย.)'!$A$1:$K$23</definedName>
    <definedName name="_xlnm.Print_Titles" localSheetId="9">คปร.3!$A:$A,คปร.3!$3:$5</definedName>
    <definedName name="_xlnm.Print_Titles" localSheetId="3">'สพฐ. คปร.4 (1)'!$7:$9</definedName>
    <definedName name="_xlnm.Print_Titles" localSheetId="7">'สพฐ. คปร.4 (1)(ตัวอย่าง)'!$6:$8</definedName>
    <definedName name="_xlnm.Print_Titles" localSheetId="4">'สพฐ. คปร.4 (2)'!$6:$7</definedName>
    <definedName name="_xlnm.Print_Titles" localSheetId="8">'สพฐ. คปร.4 (2)(ตัวอย่าง)'!$6:$7</definedName>
    <definedName name="Recovered_Sheet1" localSheetId="7">#REF!</definedName>
    <definedName name="Recovered_Sheet1" localSheetId="8">#REF!</definedName>
    <definedName name="Recovered_Sheet1">#REF!</definedName>
    <definedName name="ก">[2]l!$Q$2:$Q$11</definedName>
    <definedName name="กลุ่ม">[3]l!$C$2:$C$10</definedName>
    <definedName name="กลุ่มงานสพท" localSheetId="7">#REF!</definedName>
    <definedName name="กลุ่มงานสพท" localSheetId="8">#REF!</definedName>
    <definedName name="กลุ่มงานสพท">#REF!</definedName>
    <definedName name="กลุ่มช่าง" localSheetId="7">#REF!</definedName>
    <definedName name="กลุ่มช่าง" localSheetId="8">#REF!</definedName>
    <definedName name="กลุ่มช่าง">#REF!</definedName>
    <definedName name="กลุ่มบริการพื้นฐาน" localSheetId="7">#REF!</definedName>
    <definedName name="กลุ่มบริการพื้นฐาน" localSheetId="8">#REF!</definedName>
    <definedName name="กลุ่มบริการพื้นฐาน">#REF!</definedName>
    <definedName name="กลุ่มพรก" localSheetId="14">ลิงค์ยุบเลิก!#REF!</definedName>
    <definedName name="กลุ่มพรก">ลิงค์ชื่อ!$Z$2:$Z$3</definedName>
    <definedName name="กลุ่มสนับสนุน" localSheetId="7">#REF!</definedName>
    <definedName name="กลุ่มสนับสนุน" localSheetId="8">#REF!</definedName>
    <definedName name="กลุ่มสนับสนุน">#REF!</definedName>
    <definedName name="กลุ่มสพท" localSheetId="14">ลิงค์ยุบเลิก!#REF!</definedName>
    <definedName name="กลุ่มสพท">ลิงค์ชื่อ!$V$2:$V$12</definedName>
    <definedName name="เขต">[4]L!$J$3:$J$230</definedName>
    <definedName name="ค่าตอบแทน" localSheetId="14">ลิงค์ยุบเลิก!#REF!</definedName>
    <definedName name="ค่าตอบแทน">ลิงค์ชื่อ!$AA$2:$AA$17</definedName>
    <definedName name="เงื่อนไข">[4]L!$L$2:$L$3</definedName>
    <definedName name="ชื่อตำแหน่ง" localSheetId="9">[2]l!$M$2:$M$20</definedName>
    <definedName name="ชื่อตำแหน่ง">[5]l!$M$2:$M$20</definedName>
    <definedName name="เดือน">[4]L!$Z$2:$Z$13</definedName>
    <definedName name="ต38ค" localSheetId="14">ลิงค์ยุบเลิก!#REF!</definedName>
    <definedName name="ต38ค">ลิงค์ชื่อ!$W$2:$W$15</definedName>
    <definedName name="ตำแหน่ง" localSheetId="9">[3]l!$A$2:$A$14</definedName>
    <definedName name="ตำแหน่ง" localSheetId="14">ลิงค์ยุบเลิก!#REF!</definedName>
    <definedName name="ตำแหน่ง">ลิงค์ชื่อ!$S$2:$S$19</definedName>
    <definedName name="ประเภท">[6]L!$O$2:$O$3</definedName>
    <definedName name="ปีเกิด">[4]L!$AA$2:$AA$47</definedName>
    <definedName name="ผบ">[4]L!$M$2:$M$3</definedName>
    <definedName name="ผบตำแหน่ง">[4]L!$N$2:$N$6</definedName>
    <definedName name="เพศ">[4]L!$X$2:$X$3</definedName>
    <definedName name="ภาค">'[7]38ค(2)ไป ศธ'!$S$1:$S$96</definedName>
    <definedName name="ย่อสพท">[2]l!$I$3:$I$227</definedName>
    <definedName name="ร38ค" localSheetId="14">ลิงค์ยุบเลิก!#REF!</definedName>
    <definedName name="ร38ค">ลิงค์ชื่อ!$X$2:$X$12</definedName>
    <definedName name="ระดับ">[3]l!$B$2:$B$11</definedName>
    <definedName name="ระดับกรอบ">[8]L!$U$2:$U$12</definedName>
    <definedName name="ระดับหรืออันดับ">[6]L!$N$2:$N$12</definedName>
    <definedName name="ระอัน" localSheetId="9">[2]l!$N$2:$N$17</definedName>
    <definedName name="ระอัน">[5]l!$N$2:$N$17</definedName>
    <definedName name="ลจป" localSheetId="7">#REF!</definedName>
    <definedName name="ลจป" localSheetId="8">#REF!</definedName>
    <definedName name="ลจป">#REF!</definedName>
    <definedName name="วัน">[4]L!$Y$2:$Y$32</definedName>
    <definedName name="วิทย" localSheetId="9">[9]ลิงค์ชื่อ!$T$2:$T$7</definedName>
    <definedName name="วิทย" localSheetId="14">ลิงค์ยุบเลิก!#REF!</definedName>
    <definedName name="วิทย">ลิงค์ชื่อ!$T$2:$T$7</definedName>
    <definedName name="วุฒิ">[4]L!$AC$2:$AC$5</definedName>
    <definedName name="สถานะ">[4]L!$W$2:$W$4</definedName>
    <definedName name="สนับสนุน" localSheetId="7">#REF!</definedName>
    <definedName name="สนับสนุน" localSheetId="8">#REF!</definedName>
    <definedName name="สนับสนุน">#REF!</definedName>
    <definedName name="สพท" localSheetId="9">[5]l!$A$2:$A$228</definedName>
    <definedName name="สพท" localSheetId="14">ลิงค์ยุบเลิก!$B$2:$B$247</definedName>
    <definedName name="สพท">ลิงค์ชื่อ!$B$2:$B$247</definedName>
    <definedName name="สรุปจำนวนลูกจ้างประจำ_จริง_" localSheetId="7">#REF!</definedName>
    <definedName name="สรุปจำนวนลูกจ้างประจำ_จริง_" localSheetId="8">#REF!</definedName>
    <definedName name="สรุปจำนวนลูกจ้างประจำ_จริง_">#REF!</definedName>
    <definedName name="เหตุที่ว่าง">[4]L!$AD$2:$AD$15</definedName>
    <definedName name="อันระ" localSheetId="9">[9]ลิงค์ชื่อ!$U$2:$U$17</definedName>
    <definedName name="อันระ" localSheetId="14">ลิงค์ยุบเลิก!#REF!</definedName>
    <definedName name="อันระ">ลิงค์ชื่อ!$U$2:$U$17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9" l="1"/>
  <c r="J10" i="28"/>
  <c r="I10" i="28"/>
  <c r="H8" i="29" s="1"/>
  <c r="K29" i="26"/>
  <c r="E8" i="29" l="1"/>
  <c r="BZ5" i="24"/>
  <c r="BU5" i="24"/>
  <c r="BO5" i="24"/>
  <c r="BI5" i="24"/>
  <c r="BC5" i="24"/>
  <c r="AW5" i="24"/>
  <c r="AQ5" i="24"/>
  <c r="AK5" i="24"/>
  <c r="AE5" i="24"/>
  <c r="Y5" i="24"/>
  <c r="T5" i="24"/>
  <c r="O5" i="24"/>
  <c r="K5" i="24"/>
  <c r="F5" i="24"/>
  <c r="G8" i="29"/>
  <c r="BA3" i="21"/>
  <c r="AZ3" i="21"/>
  <c r="AY3" i="21"/>
  <c r="AX3" i="21"/>
  <c r="AW3" i="21"/>
  <c r="AV3" i="21"/>
  <c r="AU3" i="21"/>
  <c r="AT3" i="21"/>
  <c r="AS3" i="21"/>
  <c r="AR3" i="21"/>
  <c r="AQ3" i="21"/>
  <c r="AP3" i="21"/>
  <c r="AO3" i="21"/>
  <c r="AN3" i="21"/>
  <c r="AM3" i="21"/>
  <c r="AL3" i="21"/>
  <c r="AK3" i="21"/>
  <c r="AJ3" i="21"/>
  <c r="AI3" i="21"/>
  <c r="AH3" i="21"/>
  <c r="AG3" i="21"/>
  <c r="AF3" i="21"/>
  <c r="AE3" i="21"/>
  <c r="AD3" i="21"/>
  <c r="AC3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E11" i="22"/>
  <c r="F11" i="22"/>
  <c r="E12" i="22"/>
  <c r="F12" i="22"/>
  <c r="E13" i="22"/>
  <c r="F13" i="22"/>
  <c r="E14" i="22"/>
  <c r="F14" i="22"/>
  <c r="E15" i="22"/>
  <c r="F15" i="22"/>
  <c r="E16" i="22"/>
  <c r="F16" i="22"/>
  <c r="E17" i="22"/>
  <c r="F17" i="22"/>
  <c r="E18" i="22"/>
  <c r="F18" i="22"/>
  <c r="E19" i="22"/>
  <c r="F19" i="22"/>
  <c r="E20" i="22"/>
  <c r="F20" i="22"/>
  <c r="E21" i="22"/>
  <c r="F21" i="22"/>
  <c r="E22" i="22"/>
  <c r="F22" i="22"/>
  <c r="E23" i="22"/>
  <c r="F23" i="22"/>
  <c r="E24" i="22"/>
  <c r="F24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B21" i="22"/>
  <c r="C21" i="22"/>
  <c r="B22" i="22"/>
  <c r="C22" i="22"/>
  <c r="B23" i="22"/>
  <c r="C23" i="22"/>
  <c r="B24" i="22"/>
  <c r="C24" i="22"/>
  <c r="F10" i="22"/>
  <c r="E10" i="22"/>
  <c r="C10" i="22"/>
  <c r="B10" i="22"/>
  <c r="BJ3" i="21" l="1"/>
  <c r="A18" i="22" l="1"/>
  <c r="A19" i="22"/>
  <c r="A20" i="22"/>
  <c r="A21" i="22"/>
  <c r="A22" i="22"/>
  <c r="A23" i="22"/>
  <c r="A24" i="22"/>
  <c r="I37" i="25" l="1"/>
  <c r="B10" i="28"/>
  <c r="B8" i="29" s="1"/>
  <c r="I8" i="31"/>
  <c r="G8" i="31"/>
  <c r="F8" i="31"/>
  <c r="E8" i="31"/>
  <c r="D8" i="31"/>
  <c r="H8" i="31" s="1"/>
  <c r="J8" i="31" s="1"/>
  <c r="B8" i="31"/>
  <c r="A8" i="31"/>
  <c r="J8" i="29"/>
  <c r="F8" i="29"/>
  <c r="I8" i="29" s="1"/>
  <c r="K8" i="29" l="1"/>
  <c r="D8" i="29"/>
  <c r="F26" i="25"/>
  <c r="R6" i="24" s="1"/>
  <c r="F23" i="25"/>
  <c r="I6" i="24" s="1"/>
  <c r="F22" i="25"/>
  <c r="S10" i="22" s="1"/>
  <c r="F29" i="25"/>
  <c r="BW6" i="24"/>
  <c r="BU6" i="24"/>
  <c r="BT6" i="24"/>
  <c r="BS6" i="24"/>
  <c r="BK6" i="24"/>
  <c r="BI6" i="24"/>
  <c r="BH6" i="24"/>
  <c r="BE6" i="24"/>
  <c r="BC6" i="24"/>
  <c r="BB6" i="24"/>
  <c r="AY6" i="24"/>
  <c r="AW6" i="24"/>
  <c r="AV6" i="24"/>
  <c r="AS6" i="24"/>
  <c r="AQ6" i="24"/>
  <c r="AP6" i="24"/>
  <c r="AM6" i="24"/>
  <c r="AK6" i="24"/>
  <c r="AJ6" i="24"/>
  <c r="AG6" i="24"/>
  <c r="AE6" i="24"/>
  <c r="AD6" i="24"/>
  <c r="AA6" i="24"/>
  <c r="Y6" i="24"/>
  <c r="X6" i="24"/>
  <c r="U6" i="24"/>
  <c r="T6" i="24"/>
  <c r="S6" i="24"/>
  <c r="P6" i="24"/>
  <c r="O6" i="24"/>
  <c r="N6" i="24"/>
  <c r="L6" i="24"/>
  <c r="K6" i="24"/>
  <c r="J6" i="24"/>
  <c r="G6" i="24"/>
  <c r="F6" i="24"/>
  <c r="E6" i="24"/>
  <c r="C6" i="24"/>
  <c r="A6" i="24"/>
  <c r="C9" i="20"/>
  <c r="A17" i="22"/>
  <c r="A16" i="22"/>
  <c r="A15" i="22"/>
  <c r="A14" i="22"/>
  <c r="A13" i="22"/>
  <c r="A12" i="22"/>
  <c r="A11" i="22"/>
  <c r="A10" i="22"/>
  <c r="F30" i="25"/>
  <c r="F38" i="25"/>
  <c r="BG6" i="24" s="1"/>
  <c r="C15" i="16"/>
  <c r="C14" i="16"/>
  <c r="N29" i="16"/>
  <c r="K29" i="16"/>
  <c r="J29" i="16"/>
  <c r="H29" i="16"/>
  <c r="G29" i="16"/>
  <c r="F29" i="16"/>
  <c r="N32" i="16"/>
  <c r="K32" i="16"/>
  <c r="J32" i="16"/>
  <c r="H32" i="16"/>
  <c r="G32" i="16"/>
  <c r="F32" i="16"/>
  <c r="AB10" i="22" l="1"/>
  <c r="D6" i="24"/>
  <c r="T10" i="22"/>
  <c r="V10" i="22"/>
  <c r="M4" i="27"/>
  <c r="M5" i="27"/>
  <c r="M6" i="27"/>
  <c r="M7" i="27"/>
  <c r="M8" i="27"/>
  <c r="M9" i="27"/>
  <c r="M10" i="27"/>
  <c r="M11" i="27"/>
  <c r="M12" i="27"/>
  <c r="M13" i="27"/>
  <c r="M14" i="27"/>
  <c r="M15" i="27"/>
  <c r="M16" i="27"/>
  <c r="M17" i="27"/>
  <c r="M18" i="27"/>
  <c r="M19" i="27"/>
  <c r="M20" i="27"/>
  <c r="M21" i="27"/>
  <c r="M22" i="27"/>
  <c r="M23" i="27"/>
  <c r="M24" i="27"/>
  <c r="M25" i="27"/>
  <c r="M26" i="27"/>
  <c r="M27" i="27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M41" i="27"/>
  <c r="M42" i="27"/>
  <c r="M43" i="27"/>
  <c r="M44" i="27"/>
  <c r="M45" i="27"/>
  <c r="M46" i="27"/>
  <c r="M47" i="27"/>
  <c r="M48" i="27"/>
  <c r="M49" i="27"/>
  <c r="M50" i="27"/>
  <c r="M51" i="27"/>
  <c r="M52" i="27"/>
  <c r="M53" i="27"/>
  <c r="M54" i="27"/>
  <c r="M55" i="27"/>
  <c r="M56" i="27"/>
  <c r="M57" i="27"/>
  <c r="M58" i="27"/>
  <c r="M59" i="27"/>
  <c r="M60" i="27"/>
  <c r="M61" i="27"/>
  <c r="M62" i="27"/>
  <c r="M63" i="27"/>
  <c r="M64" i="27"/>
  <c r="M65" i="27"/>
  <c r="M66" i="27"/>
  <c r="M67" i="27"/>
  <c r="M68" i="27"/>
  <c r="M69" i="27"/>
  <c r="M70" i="27"/>
  <c r="M71" i="27"/>
  <c r="M72" i="27"/>
  <c r="M73" i="27"/>
  <c r="M74" i="27"/>
  <c r="M75" i="27"/>
  <c r="M76" i="27"/>
  <c r="M77" i="27"/>
  <c r="M78" i="27"/>
  <c r="M79" i="27"/>
  <c r="M80" i="27"/>
  <c r="M81" i="27"/>
  <c r="M82" i="27"/>
  <c r="M83" i="27"/>
  <c r="M84" i="27"/>
  <c r="M85" i="27"/>
  <c r="M86" i="27"/>
  <c r="M87" i="27"/>
  <c r="M88" i="27"/>
  <c r="M89" i="27"/>
  <c r="M90" i="27"/>
  <c r="M91" i="27"/>
  <c r="M92" i="27"/>
  <c r="M93" i="27"/>
  <c r="M94" i="27"/>
  <c r="M95" i="27"/>
  <c r="M96" i="27"/>
  <c r="M97" i="27"/>
  <c r="M98" i="27"/>
  <c r="M99" i="27"/>
  <c r="M100" i="27"/>
  <c r="M101" i="27"/>
  <c r="M102" i="27"/>
  <c r="M103" i="27"/>
  <c r="M104" i="27"/>
  <c r="M105" i="27"/>
  <c r="M106" i="27"/>
  <c r="M107" i="27"/>
  <c r="M108" i="27"/>
  <c r="M109" i="27"/>
  <c r="M110" i="27"/>
  <c r="M111" i="27"/>
  <c r="M112" i="27"/>
  <c r="M113" i="27"/>
  <c r="M114" i="27"/>
  <c r="M115" i="27"/>
  <c r="M116" i="27"/>
  <c r="M117" i="27"/>
  <c r="M118" i="27"/>
  <c r="M119" i="27"/>
  <c r="M120" i="27"/>
  <c r="M121" i="27"/>
  <c r="M122" i="27"/>
  <c r="M123" i="27"/>
  <c r="M124" i="27"/>
  <c r="M125" i="27"/>
  <c r="M126" i="27"/>
  <c r="M127" i="27"/>
  <c r="M128" i="27"/>
  <c r="M129" i="27"/>
  <c r="M130" i="27"/>
  <c r="M131" i="27"/>
  <c r="M132" i="27"/>
  <c r="M133" i="27"/>
  <c r="M134" i="27"/>
  <c r="M135" i="27"/>
  <c r="M136" i="27"/>
  <c r="M137" i="27"/>
  <c r="M138" i="27"/>
  <c r="M139" i="27"/>
  <c r="M140" i="27"/>
  <c r="M141" i="27"/>
  <c r="M142" i="27"/>
  <c r="M143" i="27"/>
  <c r="M144" i="27"/>
  <c r="M145" i="27"/>
  <c r="M146" i="27"/>
  <c r="M147" i="27"/>
  <c r="M148" i="27"/>
  <c r="M149" i="27"/>
  <c r="M150" i="27"/>
  <c r="M151" i="27"/>
  <c r="M152" i="27"/>
  <c r="M153" i="27"/>
  <c r="M154" i="27"/>
  <c r="M155" i="27"/>
  <c r="M156" i="27"/>
  <c r="M157" i="27"/>
  <c r="M158" i="27"/>
  <c r="M159" i="27"/>
  <c r="M160" i="27"/>
  <c r="M161" i="27"/>
  <c r="M162" i="27"/>
  <c r="M163" i="27"/>
  <c r="M164" i="27"/>
  <c r="M165" i="27"/>
  <c r="M166" i="27"/>
  <c r="M167" i="27"/>
  <c r="M168" i="27"/>
  <c r="M169" i="27"/>
  <c r="M170" i="27"/>
  <c r="M171" i="27"/>
  <c r="M172" i="27"/>
  <c r="M173" i="27"/>
  <c r="M174" i="27"/>
  <c r="M175" i="27"/>
  <c r="M176" i="27"/>
  <c r="M177" i="27"/>
  <c r="M178" i="27"/>
  <c r="M179" i="27"/>
  <c r="M180" i="27"/>
  <c r="M181" i="27"/>
  <c r="M182" i="27"/>
  <c r="M183" i="27"/>
  <c r="M184" i="27"/>
  <c r="M185" i="27"/>
  <c r="M186" i="27"/>
  <c r="M187" i="27"/>
  <c r="M188" i="27"/>
  <c r="M189" i="27"/>
  <c r="M190" i="27"/>
  <c r="M191" i="27"/>
  <c r="M192" i="27"/>
  <c r="M193" i="27"/>
  <c r="M194" i="27"/>
  <c r="M195" i="27"/>
  <c r="M196" i="27"/>
  <c r="M197" i="27"/>
  <c r="M198" i="27"/>
  <c r="M199" i="27"/>
  <c r="M200" i="27"/>
  <c r="M201" i="27"/>
  <c r="M202" i="27"/>
  <c r="M203" i="27"/>
  <c r="M204" i="27"/>
  <c r="M205" i="27"/>
  <c r="M206" i="27"/>
  <c r="M207" i="27"/>
  <c r="M208" i="27"/>
  <c r="M209" i="27"/>
  <c r="M210" i="27"/>
  <c r="M211" i="27"/>
  <c r="M212" i="27"/>
  <c r="M213" i="27"/>
  <c r="M214" i="27"/>
  <c r="M215" i="27"/>
  <c r="M216" i="27"/>
  <c r="M217" i="27"/>
  <c r="M218" i="27"/>
  <c r="M219" i="27"/>
  <c r="M220" i="27"/>
  <c r="M221" i="27"/>
  <c r="M222" i="27"/>
  <c r="M223" i="27"/>
  <c r="M224" i="27"/>
  <c r="M225" i="27"/>
  <c r="M226" i="27"/>
  <c r="M227" i="27"/>
  <c r="M228" i="27"/>
  <c r="M229" i="27"/>
  <c r="M230" i="27"/>
  <c r="M231" i="27"/>
  <c r="M232" i="27"/>
  <c r="M233" i="27"/>
  <c r="M234" i="27"/>
  <c r="M235" i="27"/>
  <c r="M236" i="27"/>
  <c r="M237" i="27"/>
  <c r="M238" i="27"/>
  <c r="M239" i="27"/>
  <c r="M240" i="27"/>
  <c r="M241" i="27"/>
  <c r="M242" i="27"/>
  <c r="M243" i="27"/>
  <c r="M244" i="27"/>
  <c r="M245" i="27"/>
  <c r="M246" i="27"/>
  <c r="M247" i="27"/>
  <c r="M3" i="27"/>
  <c r="N30" i="25"/>
  <c r="N29" i="25"/>
  <c r="N38" i="25"/>
  <c r="BJ6" i="24" s="1"/>
  <c r="N37" i="25"/>
  <c r="BD6" i="24" s="1"/>
  <c r="N36" i="25"/>
  <c r="AX6" i="24" s="1"/>
  <c r="N35" i="25"/>
  <c r="AR6" i="24" s="1"/>
  <c r="N39" i="25"/>
  <c r="BV6" i="24" s="1"/>
  <c r="N34" i="25"/>
  <c r="AL6" i="24" s="1"/>
  <c r="N33" i="25"/>
  <c r="AF6" i="24" s="1"/>
  <c r="N32" i="25"/>
  <c r="Z6" i="24" s="1"/>
  <c r="I248" i="27"/>
  <c r="D248" i="27"/>
  <c r="E248" i="27"/>
  <c r="F248" i="27"/>
  <c r="G248" i="27"/>
  <c r="H248" i="27"/>
  <c r="L248" i="27"/>
  <c r="C248" i="27"/>
  <c r="L250" i="27" l="1"/>
  <c r="K30" i="26" l="1"/>
  <c r="A5" i="26"/>
  <c r="I39" i="25"/>
  <c r="L39" i="25" s="1"/>
  <c r="M39" i="25" s="1"/>
  <c r="I38" i="25"/>
  <c r="L38" i="25" s="1"/>
  <c r="L37" i="25"/>
  <c r="F37" i="25"/>
  <c r="BA6" i="24" s="1"/>
  <c r="I36" i="25"/>
  <c r="L36" i="25" s="1"/>
  <c r="F36" i="25"/>
  <c r="AU6" i="24" s="1"/>
  <c r="I35" i="25"/>
  <c r="L35" i="25" s="1"/>
  <c r="F35" i="25"/>
  <c r="AO6" i="24" s="1"/>
  <c r="I34" i="25"/>
  <c r="L34" i="25" s="1"/>
  <c r="F34" i="25"/>
  <c r="AI6" i="24" s="1"/>
  <c r="I33" i="25"/>
  <c r="L33" i="25" s="1"/>
  <c r="F33" i="25"/>
  <c r="AC6" i="24" s="1"/>
  <c r="I32" i="25"/>
  <c r="L32" i="25" s="1"/>
  <c r="F32" i="25"/>
  <c r="W6" i="24" s="1"/>
  <c r="N31" i="25"/>
  <c r="K31" i="25"/>
  <c r="J31" i="25"/>
  <c r="H31" i="25"/>
  <c r="G31" i="25"/>
  <c r="I30" i="25"/>
  <c r="L30" i="25" s="1"/>
  <c r="I29" i="25"/>
  <c r="AA10" i="22"/>
  <c r="N28" i="25"/>
  <c r="K28" i="25"/>
  <c r="J28" i="25"/>
  <c r="H28" i="25"/>
  <c r="G28" i="25"/>
  <c r="N27" i="25"/>
  <c r="N40" i="25" s="1"/>
  <c r="K27" i="25"/>
  <c r="K40" i="25" s="1"/>
  <c r="J27" i="25"/>
  <c r="J40" i="25" s="1"/>
  <c r="H27" i="25"/>
  <c r="H40" i="25" s="1"/>
  <c r="G27" i="25"/>
  <c r="G40" i="25" s="1"/>
  <c r="F27" i="25"/>
  <c r="D9" i="20" s="1"/>
  <c r="I26" i="25"/>
  <c r="L26" i="25" s="1"/>
  <c r="K10" i="22" s="1"/>
  <c r="AG10" i="22" s="1"/>
  <c r="I24" i="25"/>
  <c r="L24" i="25" s="1"/>
  <c r="J10" i="22" s="1"/>
  <c r="I23" i="25"/>
  <c r="L23" i="25" s="1"/>
  <c r="I10" i="22" s="1"/>
  <c r="AE10" i="22" s="1"/>
  <c r="I22" i="25"/>
  <c r="L22" i="25" s="1"/>
  <c r="H10" i="22" s="1"/>
  <c r="AD10" i="22" s="1"/>
  <c r="H6" i="25"/>
  <c r="Q10" i="22" l="1"/>
  <c r="AM10" i="22" s="1"/>
  <c r="M30" i="25"/>
  <c r="D19" i="22"/>
  <c r="G19" i="22"/>
  <c r="D23" i="22"/>
  <c r="D20" i="22"/>
  <c r="G23" i="22"/>
  <c r="G20" i="22"/>
  <c r="G24" i="22"/>
  <c r="D21" i="22"/>
  <c r="G21" i="22"/>
  <c r="D22" i="22"/>
  <c r="G22" i="22"/>
  <c r="D24" i="22"/>
  <c r="A3" i="28"/>
  <c r="A4" i="29"/>
  <c r="A6" i="26"/>
  <c r="G14" i="22"/>
  <c r="D11" i="22"/>
  <c r="D17" i="22"/>
  <c r="D16" i="22"/>
  <c r="A3" i="21"/>
  <c r="G12" i="22"/>
  <c r="G10" i="22"/>
  <c r="G17" i="22"/>
  <c r="D14" i="22"/>
  <c r="G15" i="22"/>
  <c r="D12" i="22"/>
  <c r="D10" i="22"/>
  <c r="D18" i="22"/>
  <c r="G13" i="22"/>
  <c r="G18" i="22"/>
  <c r="D15" i="22"/>
  <c r="G11" i="22"/>
  <c r="G16" i="22"/>
  <c r="D13" i="22"/>
  <c r="M23" i="25"/>
  <c r="M22" i="25"/>
  <c r="F28" i="25"/>
  <c r="M33" i="25"/>
  <c r="BF6" i="24"/>
  <c r="BX6" i="24"/>
  <c r="M36" i="25"/>
  <c r="M38" i="25"/>
  <c r="M37" i="25"/>
  <c r="BN6" i="24"/>
  <c r="BY6" i="24" s="1"/>
  <c r="M35" i="25"/>
  <c r="L31" i="25"/>
  <c r="M34" i="25"/>
  <c r="I27" i="25"/>
  <c r="L27" i="25" s="1"/>
  <c r="M27" i="25" s="1"/>
  <c r="M32" i="25"/>
  <c r="I28" i="25"/>
  <c r="V6" i="24"/>
  <c r="M14" i="25"/>
  <c r="B6" i="24" s="1"/>
  <c r="M26" i="25"/>
  <c r="BP6" i="24"/>
  <c r="CA6" i="24" s="1"/>
  <c r="BL6" i="24"/>
  <c r="Q6" i="24"/>
  <c r="M6" i="24"/>
  <c r="F40" i="25"/>
  <c r="L29" i="25"/>
  <c r="P10" i="22" s="1"/>
  <c r="AL10" i="22" s="1"/>
  <c r="F31" i="25"/>
  <c r="BM6" i="24" s="1"/>
  <c r="I31" i="25"/>
  <c r="AT6" i="24"/>
  <c r="AH6" i="24"/>
  <c r="BQ6" i="24"/>
  <c r="CB6" i="24" s="1"/>
  <c r="AZ6" i="24"/>
  <c r="AN6" i="24"/>
  <c r="H6" i="24"/>
  <c r="AB6" i="24"/>
  <c r="BH3" i="21" l="1"/>
  <c r="BO6" i="24"/>
  <c r="BZ6" i="24" s="1"/>
  <c r="I40" i="25"/>
  <c r="M31" i="25"/>
  <c r="L40" i="25"/>
  <c r="M40" i="25"/>
  <c r="BD3" i="21"/>
  <c r="L28" i="25"/>
  <c r="M29" i="25"/>
  <c r="M28" i="25" s="1"/>
  <c r="BR6" i="24"/>
  <c r="CC6" i="24" s="1"/>
  <c r="G41" i="16" l="1"/>
  <c r="G28" i="16"/>
  <c r="I31" i="16" l="1"/>
  <c r="L31" i="16" s="1"/>
  <c r="M31" i="16" s="1"/>
  <c r="I30" i="16"/>
  <c r="H9" i="20"/>
  <c r="L30" i="16" l="1"/>
  <c r="I29" i="16"/>
  <c r="BF3" i="21"/>
  <c r="BG3" i="21"/>
  <c r="BB3" i="21"/>
  <c r="BC3" i="21"/>
  <c r="J9" i="20"/>
  <c r="W9" i="20" s="1"/>
  <c r="G9" i="20"/>
  <c r="F9" i="20"/>
  <c r="S9" i="20" s="1"/>
  <c r="E9" i="20"/>
  <c r="A6" i="17"/>
  <c r="A5" i="17"/>
  <c r="K28" i="16"/>
  <c r="J28" i="16"/>
  <c r="J41" i="16" s="1"/>
  <c r="H28" i="16"/>
  <c r="F28" i="16"/>
  <c r="F41" i="16" s="1"/>
  <c r="M40" i="16"/>
  <c r="I40" i="16"/>
  <c r="L40" i="16" s="1"/>
  <c r="I39" i="16"/>
  <c r="I38" i="16"/>
  <c r="L38" i="16" s="1"/>
  <c r="M38" i="16" s="1"/>
  <c r="I37" i="16"/>
  <c r="L37" i="16" s="1"/>
  <c r="M37" i="16" s="1"/>
  <c r="I36" i="16"/>
  <c r="L36" i="16" s="1"/>
  <c r="M36" i="16" s="1"/>
  <c r="I35" i="16"/>
  <c r="L35" i="16" s="1"/>
  <c r="M35" i="16" s="1"/>
  <c r="I34" i="16"/>
  <c r="L34" i="16" s="1"/>
  <c r="M34" i="16" s="1"/>
  <c r="I33" i="16"/>
  <c r="N28" i="16"/>
  <c r="N41" i="16" s="1"/>
  <c r="I27" i="16"/>
  <c r="L27" i="16" s="1"/>
  <c r="I25" i="16"/>
  <c r="L25" i="16" s="1"/>
  <c r="I24" i="16"/>
  <c r="L24" i="16" s="1"/>
  <c r="I23" i="16"/>
  <c r="L23" i="16" s="1"/>
  <c r="M23" i="16" s="1"/>
  <c r="I22" i="16"/>
  <c r="BI3" i="21" l="1"/>
  <c r="L33" i="16"/>
  <c r="I32" i="16"/>
  <c r="M30" i="16"/>
  <c r="M29" i="16" s="1"/>
  <c r="L29" i="16"/>
  <c r="O9" i="20"/>
  <c r="R9" i="20"/>
  <c r="P9" i="20"/>
  <c r="BE3" i="21"/>
  <c r="H41" i="16"/>
  <c r="I28" i="16"/>
  <c r="L22" i="16"/>
  <c r="I41" i="16"/>
  <c r="L39" i="16"/>
  <c r="M39" i="16" s="1"/>
  <c r="M27" i="16"/>
  <c r="M14" i="16"/>
  <c r="M33" i="16" l="1"/>
  <c r="M32" i="16" s="1"/>
  <c r="L32" i="16"/>
  <c r="Q9" i="20"/>
  <c r="AC9" i="20"/>
  <c r="AB9" i="20"/>
  <c r="L28" i="16"/>
  <c r="M28" i="16" s="1"/>
  <c r="M41" i="16" s="1"/>
  <c r="AP9" i="20" l="1"/>
  <c r="L41" i="16"/>
  <c r="AF10" i="22" l="1"/>
  <c r="AC10" i="22" l="1"/>
  <c r="AN10" i="22" l="1"/>
  <c r="R10" i="22"/>
</calcChain>
</file>

<file path=xl/sharedStrings.xml><?xml version="1.0" encoding="utf-8"?>
<sst xmlns="http://schemas.openxmlformats.org/spreadsheetml/2006/main" count="1860" uniqueCount="837">
  <si>
    <t xml:space="preserve"> ช่องแรเงาสีทึบ หมายถึง ไม่ต้องกรอกข้อมูล</t>
  </si>
  <si>
    <t xml:space="preserve"> ช่องสีเหลือง หมายถึง ให้กรอกข้อมูลในเซลล์ทางแป้นพิมพ์ (คีย์บอร์ด)</t>
  </si>
  <si>
    <t xml:space="preserve"> ช่องสีเขียว หมายถึง ให้เลือกตัวเลือกที่มีอยู่เพื่อกรอกข้อมูล</t>
  </si>
  <si>
    <t>แบบ สพฐ.คปร.1 (บุคลากรฯ ในสำนักงาน)</t>
  </si>
  <si>
    <t>ข้อมูลเฉพาะส่วนราชการ</t>
  </si>
  <si>
    <t>สำนักงานเขตพื้นที่การศึกษา</t>
  </si>
  <si>
    <t>1.</t>
  </si>
  <si>
    <t>ตำแหน่ง</t>
  </si>
  <si>
    <t xml:space="preserve">E-mail </t>
  </si>
  <si>
    <t>โทร.</t>
  </si>
  <si>
    <t xml:space="preserve">โทรสาร </t>
  </si>
  <si>
    <t>2.</t>
  </si>
  <si>
    <t>จำนวน</t>
  </si>
  <si>
    <t>อัตรา</t>
  </si>
  <si>
    <t>3.</t>
  </si>
  <si>
    <t>กรอบอัตรากำลัง/</t>
  </si>
  <si>
    <t>ลำดับ</t>
  </si>
  <si>
    <t>ประเภทตำแหน่ง</t>
  </si>
  <si>
    <t>อัตรามีเงิน</t>
  </si>
  <si>
    <t>-ขาด/</t>
  </si>
  <si>
    <t>ที่</t>
  </si>
  <si>
    <t>รวม</t>
  </si>
  <si>
    <t>รวมทั้งสิ้น</t>
  </si>
  <si>
    <t>+เกิน</t>
  </si>
  <si>
    <t>ผู้บริหารการศึกษา</t>
  </si>
  <si>
    <t>ผู้อำนวยการสำนักงานเขตพื้นที่การศึกษา</t>
  </si>
  <si>
    <t>รองผู้อำนวยการสำนักงานเขตพื้นที่การศึกษา (โครงสร้าง)</t>
  </si>
  <si>
    <t>เจ้าหน้าที่บริหารการศึกษาขั้นพื้นฐาน</t>
  </si>
  <si>
    <t>บุคลากรทางการศึกษาอื่น</t>
  </si>
  <si>
    <t>ตามมาตรา 38 ค.(1) ตำแหน่งศึกษานิเทศก์</t>
  </si>
  <si>
    <r>
      <t xml:space="preserve">ตามมาตรา </t>
    </r>
    <r>
      <rPr>
        <u/>
        <sz val="16"/>
        <color theme="1"/>
        <rFont val="TH SarabunPSK"/>
        <family val="2"/>
      </rPr>
      <t>38 ค.(2)</t>
    </r>
    <r>
      <rPr>
        <sz val="16"/>
        <color theme="1"/>
        <rFont val="TH SarabunPSK"/>
        <family val="2"/>
      </rPr>
      <t xml:space="preserve"> ตำแหน่ง</t>
    </r>
    <r>
      <rPr>
        <u/>
        <sz val="16"/>
        <color theme="1"/>
        <rFont val="TH SarabunPSK"/>
        <family val="2"/>
      </rPr>
      <t>ในสำนักงาน</t>
    </r>
  </si>
  <si>
    <t>กลุ่มอำนวยการ</t>
  </si>
  <si>
    <t>กลุ่มบริหารงานบุคคล</t>
  </si>
  <si>
    <t>กลุ่มนโยบายและแผน</t>
  </si>
  <si>
    <t>กลุ่มส่งเสริมการจัดการศึกษา</t>
  </si>
  <si>
    <t>กลุ่มนิเทศ ติดตามฯ</t>
  </si>
  <si>
    <t>หน่วยตรวจสอบภายใน</t>
  </si>
  <si>
    <t>ขอรับรองว่าข้อมูลถูกต้องและเป็นความจริง</t>
  </si>
  <si>
    <t>ผู้ให้ข้อมูล</t>
  </si>
  <si>
    <t>ลงชื่อ ........................................</t>
  </si>
  <si>
    <t>โทรศัพท์</t>
  </si>
  <si>
    <t>ตำแหน่ง ผอ.กลุ่มบริหารงานบุคคล</t>
  </si>
  <si>
    <t>หมายเหตุ</t>
  </si>
  <si>
    <t xml:space="preserve"> ช่องสีเหลือง หมายถึง ให้กรอกข้อมูลในเซลล์ทางแป้นพิมพ์</t>
  </si>
  <si>
    <t xml:space="preserve"> ช่องสีเขียว หมายถึง ให้เลือกตัวเลือกเพื่อกรอกข้อมูล</t>
  </si>
  <si>
    <t>แบบ สพฐ.คปร.2 (บุคลากรฯ ในสำนักงาน)</t>
  </si>
  <si>
    <t>ตำแหน่ง
เลขที่</t>
  </si>
  <si>
    <t>ชื่อตำแหน่ง</t>
  </si>
  <si>
    <t>วิทยฐานะ</t>
  </si>
  <si>
    <t>อันดับ/ระดับ</t>
  </si>
  <si>
    <t>อัตรา
เงินเดือน</t>
  </si>
  <si>
    <t>เลขที่</t>
  </si>
  <si>
    <t>นางสาว ขอไข่  ดีใจ</t>
  </si>
  <si>
    <t>นักทรัพยากรบุคคลปฏิบัติการ</t>
  </si>
  <si>
    <t>E-mail  tuayang@obec.go.th</t>
  </si>
  <si>
    <t>ที่ ก.ค.ศ. กำหนด</t>
  </si>
  <si>
    <t>08 9000 0000</t>
  </si>
  <si>
    <t>( นาย กอไก่  ใจดี )</t>
  </si>
  <si>
    <t>คศ.4</t>
  </si>
  <si>
    <t>ชำนาญการพิเศษ</t>
  </si>
  <si>
    <t>รองผู้อำนวยการสำนักงานเขตพื้นที่การศึกษา (ชั่วคราวและมีเงื่อนไข)</t>
  </si>
  <si>
    <t>คศ.3</t>
  </si>
  <si>
    <t>ศึกษานิเทศก์</t>
  </si>
  <si>
    <t>นักทรัพยากรบุคคล</t>
  </si>
  <si>
    <t>นักวิชาการตรวจสอบภายใน</t>
  </si>
  <si>
    <t>ชำนาญการ</t>
  </si>
  <si>
    <t>สพท</t>
  </si>
  <si>
    <t>ผอ</t>
  </si>
  <si>
    <t>รองโครงสร้าง</t>
  </si>
  <si>
    <t>รองเงื่อนไข</t>
  </si>
  <si>
    <t>ศน</t>
  </si>
  <si>
    <t>38ค(2)</t>
  </si>
  <si>
    <t>..........</t>
  </si>
  <si>
    <t>ไม่มีวิทยฐานะ</t>
  </si>
  <si>
    <t>ปฏิบัติการ</t>
  </si>
  <si>
    <t>ประถมศึกษากระบี่</t>
  </si>
  <si>
    <t>คศ.1</t>
  </si>
  <si>
    <t>ประถมศึกษากรุงเทพมหานคร</t>
  </si>
  <si>
    <t>คศ.2</t>
  </si>
  <si>
    <t>ประถมศึกษากาญจนบุรี เขต 1</t>
  </si>
  <si>
    <t>ปฏิบัติการ/ชำนาญการ</t>
  </si>
  <si>
    <t>ประถมศึกษากาญจนบุรี เขต 2</t>
  </si>
  <si>
    <t>ชำนาญการ/ชำนาญการพิเศษ</t>
  </si>
  <si>
    <t>ประถมศึกษากาญจนบุรี เขต 3</t>
  </si>
  <si>
    <t>คศ.5</t>
  </si>
  <si>
    <t>ปฏิบัติงาน</t>
  </si>
  <si>
    <t>ประถมศึกษากาญจนบุรี เขต 4</t>
  </si>
  <si>
    <t>ชำนาญงาน</t>
  </si>
  <si>
    <t>นักจัดการงานทั่วไป</t>
  </si>
  <si>
    <t>ประถมศึกษากาฬสินธุ์ เขต 1</t>
  </si>
  <si>
    <t>อาวุโส</t>
  </si>
  <si>
    <t>นักวิชาการศึกษา</t>
  </si>
  <si>
    <t>ประถมศึกษากาฬสินธุ์ เขต 2</t>
  </si>
  <si>
    <t>ปฏิบัติงาน/ชำนาญงาน</t>
  </si>
  <si>
    <t>นักประชาสัมพันธ์</t>
  </si>
  <si>
    <t>ประถมศึกษากาฬสินธุ์ เขต 3</t>
  </si>
  <si>
    <t>ชำนาญงาน/อาวุโส</t>
  </si>
  <si>
    <t>ประถมศึกษากำแพงเพชร เขต 1</t>
  </si>
  <si>
    <t>นักวิชาการเงินและบัญชี</t>
  </si>
  <si>
    <t>ประถมศึกษากำแพงเพชร เขต 2</t>
  </si>
  <si>
    <t>นักวิชาการพัสดุ</t>
  </si>
  <si>
    <t>ประถมศึกษาขอนแก่น เขต 1</t>
  </si>
  <si>
    <t>ประถมศึกษาขอนแก่น เขต 2</t>
  </si>
  <si>
    <t>นักวิเคราะห์นโยบายและแผน</t>
  </si>
  <si>
    <t>ประถมศึกษาขอนแก่น เขต 3</t>
  </si>
  <si>
    <t>นักวิชาการคอมพิวเตอร์</t>
  </si>
  <si>
    <t>ประถมศึกษาขอนแก่น เขต 4</t>
  </si>
  <si>
    <t>นิติกร</t>
  </si>
  <si>
    <t>ประถมศึกษาขอนแก่น เขต 5</t>
  </si>
  <si>
    <t>เจ้าพนักงานธุรการ</t>
  </si>
  <si>
    <t>ประถมศึกษาจันทบุรี เขต 1</t>
  </si>
  <si>
    <t>เจ้าพนักงานการเงินและบัญชี</t>
  </si>
  <si>
    <t>ประถมศึกษาจันทบุรี เขต 2</t>
  </si>
  <si>
    <t>เจ้าพนักงานพัสดุ</t>
  </si>
  <si>
    <t>ประถมศึกษาฉะเชิงเทรา เขต 1</t>
  </si>
  <si>
    <t>ประถมศึกษาฉะเชิงเทรา เขต 2</t>
  </si>
  <si>
    <t>ประถมศึกษาชลบุรี เขต 1</t>
  </si>
  <si>
    <t>ประถมศึกษาชลบุรี เขต 2</t>
  </si>
  <si>
    <t>ประถมศึกษาชลบุรี เขต 3</t>
  </si>
  <si>
    <t>ประถมศึกษาชัยนาท</t>
  </si>
  <si>
    <t>ประถมศึกษาชัยภูมิ เขต 1</t>
  </si>
  <si>
    <t>ประถมศึกษาชัยภูมิ เขต 2</t>
  </si>
  <si>
    <t>ประถมศึกษาชัยภูมิ เขต 3</t>
  </si>
  <si>
    <t>ประถมศึกษาชุมพร เขต 1</t>
  </si>
  <si>
    <t>ประถมศึกษาชุมพร เขต 2</t>
  </si>
  <si>
    <t>ประถมศึกษาเชียงราย เขต 1</t>
  </si>
  <si>
    <t>ประถมศึกษาเชียงราย เขต 2</t>
  </si>
  <si>
    <t>ประถมศึกษาเชียงราย เขต 3</t>
  </si>
  <si>
    <t>ประถมศึกษาเชียงราย เขต 4</t>
  </si>
  <si>
    <t>ประถมศึกษาเชียงใหม่ เขต 1</t>
  </si>
  <si>
    <t>ประถมศึกษาเชียงใหม่ เขต 2</t>
  </si>
  <si>
    <t>ประถมศึกษาเชียงใหม่ เขต 3</t>
  </si>
  <si>
    <t>ประถมศึกษาเชียงใหม่ เขต 4</t>
  </si>
  <si>
    <t>ประถมศึกษาเชียงใหม่ เขต 5</t>
  </si>
  <si>
    <t>ประถมศึกษาเชียงใหม่ เขต 6</t>
  </si>
  <si>
    <t>ประถมศึกษาตรัง เขต 1</t>
  </si>
  <si>
    <t>ประถมศึกษาตรัง เขต 2</t>
  </si>
  <si>
    <t>ประถมศึกษาตราด</t>
  </si>
  <si>
    <t>ประถมศึกษาตาก เขต 1</t>
  </si>
  <si>
    <t>ประถมศึกษาตาก เขต 2</t>
  </si>
  <si>
    <t>ประถมศึกษานครนายก</t>
  </si>
  <si>
    <t>ประถมศึกษานครปฐม เขต 1</t>
  </si>
  <si>
    <t>ประถมศึกษานครปฐม เขต 2</t>
  </si>
  <si>
    <t>ประถมศึกษานครพนม เขต 1</t>
  </si>
  <si>
    <t>ประถมศึกษานครพนม เขต 2</t>
  </si>
  <si>
    <t>ประถมศึกษานครราชสีมา เขต 1</t>
  </si>
  <si>
    <t>ประถมศึกษานครราชสีมา เขต 2</t>
  </si>
  <si>
    <t>ประถมศึกษานครราชสีมา เขต 3</t>
  </si>
  <si>
    <t>ประถมศึกษานครราชสีมา เขต 4</t>
  </si>
  <si>
    <t>ประถมศึกษานครราชสีมา เขต 5</t>
  </si>
  <si>
    <t>ประถมศึกษานครราชสีมา เขต 6</t>
  </si>
  <si>
    <t>ประถมศึกษานครราชสีมา เขต 7</t>
  </si>
  <si>
    <t>ประถมศึกษานครศรีธรรมราช เขต 1</t>
  </si>
  <si>
    <t>ประถมศึกษานครศรีธรรมราช เขต 2</t>
  </si>
  <si>
    <t>ประถมศึกษานครศรีธรรมราช เขต 3</t>
  </si>
  <si>
    <t>ประถมศึกษานครศรีธรรมราช เขต 4</t>
  </si>
  <si>
    <t>ประถมศึกษานครสวรรค์ เขต 1</t>
  </si>
  <si>
    <t>ประถมศึกษานครสวรรค์ เขต 2</t>
  </si>
  <si>
    <t>ประถมศึกษานครสวรรค์ เขต 3</t>
  </si>
  <si>
    <t>ประถมศึกษานนทบุรี เขต 1</t>
  </si>
  <si>
    <t>ประถมศึกษานนทบุรี เขต 2</t>
  </si>
  <si>
    <t>ประถมศึกษานราธิวาส เขต 1</t>
  </si>
  <si>
    <t>ประถมศึกษานราธิวาส เขต 2</t>
  </si>
  <si>
    <t>ประถมศึกษานราธิวาส เขต 3</t>
  </si>
  <si>
    <t>ประถมศึกษาน่าน เขต 1</t>
  </si>
  <si>
    <t>ประถมศึกษาน่าน เขต 2</t>
  </si>
  <si>
    <t>ประถมศึกษาบึงกาฬ</t>
  </si>
  <si>
    <t>ประถมศึกษาบุรีรัมย์ เขต 1</t>
  </si>
  <si>
    <t>ประถมศึกษาบุรีรัมย์ เขต 2</t>
  </si>
  <si>
    <t>ประถมศึกษาบุรีรัมย์ เขต 3</t>
  </si>
  <si>
    <t>ประถมศึกษาบุรีรัมย์ เขต 4</t>
  </si>
  <si>
    <t>ประถมศึกษาปทุมธานี เขต 1</t>
  </si>
  <si>
    <t>ประถมศึกษาปทุมธานี เขต 2</t>
  </si>
  <si>
    <t>ประถมศึกษาประจวบคีรีขันธ์ เขต 1</t>
  </si>
  <si>
    <t>ประถมศึกษาประจวบคีรีขันธ์ เขต 2</t>
  </si>
  <si>
    <t>ประถมศึกษาปราจีนบุรี เขต 1</t>
  </si>
  <si>
    <t>ประถมศึกษาปราจีนบุรี เขต 2</t>
  </si>
  <si>
    <t>ประถมศึกษาปัตตานี เขต 1</t>
  </si>
  <si>
    <t>ประถมศึกษาปัตตานี เขต 2</t>
  </si>
  <si>
    <t>ประถมศึกษาปัตตานี เขต 3</t>
  </si>
  <si>
    <t>ประถมศึกษาพระนครศรีอยุธยา เขต 1</t>
  </si>
  <si>
    <t>ประถมศึกษาพระนครศรีอยุธยา เขต 2</t>
  </si>
  <si>
    <t>ประถมศึกษาพะเยา เขต 1</t>
  </si>
  <si>
    <t>ประถมศึกษาพะเยา เขต 2</t>
  </si>
  <si>
    <t>ประถมศึกษาพังงา</t>
  </si>
  <si>
    <t>ประถมศึกษาพัทลุง เขต 1</t>
  </si>
  <si>
    <t>ประถมศึกษาพัทลุง เขต 2</t>
  </si>
  <si>
    <t>ประถมศึกษาพิจิตร เขต 1</t>
  </si>
  <si>
    <t>ประถมศึกษาพิจิตร เขต 2</t>
  </si>
  <si>
    <t>ประถมศึกษาพิษณุโลก เขต 1</t>
  </si>
  <si>
    <t>ประถมศึกษาพิษณุโลก เขต 2</t>
  </si>
  <si>
    <t>ประถมศึกษาพิษณุโลก เขต 3</t>
  </si>
  <si>
    <t>ประถมศึกษาเพชรบุรี เขต 1</t>
  </si>
  <si>
    <t>ประถมศึกษาเพชรบุรี เขต 2</t>
  </si>
  <si>
    <t>ประถมศึกษาเพชรบูรณ์ เขต 1</t>
  </si>
  <si>
    <t>ประถมศึกษาเพชรบูรณ์ เขต 2</t>
  </si>
  <si>
    <t>ประถมศึกษาเพชรบูรณ์ เขต 3</t>
  </si>
  <si>
    <t>ประถมศึกษาแพร่ เขต 1</t>
  </si>
  <si>
    <t>ประถมศึกษาแพร่ เขต 2</t>
  </si>
  <si>
    <t>ประถมศึกษาภูเก็ต</t>
  </si>
  <si>
    <t>ประถมศึกษามหาสารคาม เขต 1</t>
  </si>
  <si>
    <t>ประถมศึกษามหาสารคาม เขต 2</t>
  </si>
  <si>
    <t>ประถมศึกษามหาสารคาม เขต 3</t>
  </si>
  <si>
    <t>ประถมศึกษามุกดาหาร</t>
  </si>
  <si>
    <t>ประถมศึกษาแม่ฮ่องสอน เขต 1</t>
  </si>
  <si>
    <t>ประถมศึกษาแม่ฮ่องสอน เขต 2</t>
  </si>
  <si>
    <t>ประถมศึกษายโสธร เขต 1</t>
  </si>
  <si>
    <t>ประถมศึกษายโสธร เขต 2</t>
  </si>
  <si>
    <t>ประถมศึกษายะลา เขต 1</t>
  </si>
  <si>
    <t>ประถมศึกษายะลา เขต 2</t>
  </si>
  <si>
    <t>ประถมศึกษายะลา เขต 3</t>
  </si>
  <si>
    <t>ประถมศึกษาร้อยเอ็ด เขต 1</t>
  </si>
  <si>
    <t>ประถมศึกษาร้อยเอ็ด เขต 2</t>
  </si>
  <si>
    <t>ประถมศึกษาร้อยเอ็ด เขต 3</t>
  </si>
  <si>
    <t>ประถมศึกษาระนอง</t>
  </si>
  <si>
    <t>ประถมศึกษาระยอง เขต 1</t>
  </si>
  <si>
    <t>ประถมศึกษาระยอง เขต 2</t>
  </si>
  <si>
    <t>ประถมศึกษาราชบุรี เขต 1</t>
  </si>
  <si>
    <t>ประถมศึกษาราชบุรี เขต 2</t>
  </si>
  <si>
    <t>ประถมศึกษาลพบุรี เขต 1</t>
  </si>
  <si>
    <t>ประถมศึกษาลพบุรี เขต 2</t>
  </si>
  <si>
    <t>ประถมศึกษาลำปาง เขต 1</t>
  </si>
  <si>
    <t>ประถมศึกษาลำปาง เขต 2</t>
  </si>
  <si>
    <t>ประถมศึกษาลำปาง เขต 3</t>
  </si>
  <si>
    <t>ประถมศึกษาลำพูน เขต 1</t>
  </si>
  <si>
    <t>ประถมศึกษาลำพูน เขต 2</t>
  </si>
  <si>
    <t>ประถมศึกษาเลย เขต 1</t>
  </si>
  <si>
    <t>ประถมศึกษาเลย เขต 2</t>
  </si>
  <si>
    <t>ประถมศึกษาเลย เขต 3</t>
  </si>
  <si>
    <t>ประถมศึกษาศรีสะเกษ เขต 1</t>
  </si>
  <si>
    <t>ประถมศึกษาศรีสะเกษ เขต 2</t>
  </si>
  <si>
    <t>ประถมศึกษาศรีสะเกษ เขต 3</t>
  </si>
  <si>
    <t>ประถมศึกษาศรีสะเกษ เขต 4</t>
  </si>
  <si>
    <t>ประถมศึกษาสกลนคร เขต 1</t>
  </si>
  <si>
    <t>ประถมศึกษาสกลนคร เขต 2</t>
  </si>
  <si>
    <t>ประถมศึกษาสกลนคร เขต 3</t>
  </si>
  <si>
    <t>ประถมศึกษาสงขลา เขต 1</t>
  </si>
  <si>
    <t>ประถมศึกษาสงขลา เขต 2</t>
  </si>
  <si>
    <t>ประถมศึกษาสงขลา เขต 3</t>
  </si>
  <si>
    <t>ประถมศึกษาสตูล</t>
  </si>
  <si>
    <t>ประถมศึกษาสมุทรปราการ เขต 1</t>
  </si>
  <si>
    <t>ประถมศึกษาสมุทรปราการ เขต 2</t>
  </si>
  <si>
    <t>ประถมศึกษาสมุทรสงคราม</t>
  </si>
  <si>
    <t>ประถมศึกษาสมุทรสาคร</t>
  </si>
  <si>
    <t>ประถมศึกษาสระแก้ว เขต 1</t>
  </si>
  <si>
    <t>ประถมศึกษาสระแก้ว เขต 2</t>
  </si>
  <si>
    <t>ประถมศึกษาสระบุรี เขต 1</t>
  </si>
  <si>
    <t>ประถมศึกษาสระบุรี เขต 2</t>
  </si>
  <si>
    <t>ประถมศึกษาสิงห์บุรี</t>
  </si>
  <si>
    <t>ประถมศึกษาสุโขทัย เขต 1</t>
  </si>
  <si>
    <t>ประถมศึกษาสุโขทัย เขต 2</t>
  </si>
  <si>
    <t>ประถมศึกษาสุพรรณบุรี เขต 1</t>
  </si>
  <si>
    <t>ประถมศึกษาสุพรรณบุรี เขต 2</t>
  </si>
  <si>
    <t>ประถมศึกษาสุพรรณบุรี เขต 3</t>
  </si>
  <si>
    <t>ประถมศึกษาสุราษฎร์ธานี เขต 1</t>
  </si>
  <si>
    <t>ประถมศึกษาสุราษฎร์ธานี เขต 2</t>
  </si>
  <si>
    <t>ประถมศึกษาสุราษฎร์ธานี เขต 3</t>
  </si>
  <si>
    <t>ประถมศึกษาสุรินทร์ เขต 1</t>
  </si>
  <si>
    <t>ประถมศึกษาสุรินทร์ เขต 2</t>
  </si>
  <si>
    <t>ประถมศึกษาสุรินทร์ เขต 3</t>
  </si>
  <si>
    <t>ประถมศึกษาหนองคาย เขต 1</t>
  </si>
  <si>
    <t>ประถมศึกษาหนองคาย เขต 2</t>
  </si>
  <si>
    <t>ประถมศึกษาหนองบัวลำภู เขต 1</t>
  </si>
  <si>
    <t>ประถมศึกษาหนองบัวลำภู เขต 2</t>
  </si>
  <si>
    <t>ประถมศึกษาอ่างทอง</t>
  </si>
  <si>
    <t>ประถมศึกษาอำนาจเจริญ</t>
  </si>
  <si>
    <t>ประถมศึกษาอุดรธานี เขต 1</t>
  </si>
  <si>
    <t>ประถมศึกษาอุดรธานี เขต 2</t>
  </si>
  <si>
    <t>ประถมศึกษาอุดรธานี เขต 3</t>
  </si>
  <si>
    <t>ประถมศึกษาอุดรธานี เขต 4</t>
  </si>
  <si>
    <t>ประถมศึกษาอุตรดิตถ์ เขต 1</t>
  </si>
  <si>
    <t>ประถมศึกษาอุตรดิตถ์ เขต 2</t>
  </si>
  <si>
    <t>ประถมศึกษาอุทัยธานี เขต 1</t>
  </si>
  <si>
    <t>ประถมศึกษาอุทัยธานี เขต 2</t>
  </si>
  <si>
    <t>ประถมศึกษาอุบลราชธานี เขต 1</t>
  </si>
  <si>
    <t>ประถมศึกษาอุบลราชธานี เขต 2</t>
  </si>
  <si>
    <t>ประถมศึกษาอุบลราชธานี เขต 3</t>
  </si>
  <si>
    <t>ประถมศึกษาอุบลราชธานี เขต 4</t>
  </si>
  <si>
    <t>ประถมศึกษาอุบลราชธานี เขต 5</t>
  </si>
  <si>
    <r>
      <t>ข้อมูลอัตราเกษียณอายุราชการข้าราชการครูและบุคลากรทางการศึกษา  (เฉพาะ</t>
    </r>
    <r>
      <rPr>
        <b/>
        <u/>
        <sz val="16"/>
        <color theme="1"/>
        <rFont val="TH SarabunPSK"/>
        <family val="2"/>
      </rPr>
      <t>ตำแหน่งในสำนักงาน</t>
    </r>
    <r>
      <rPr>
        <b/>
        <sz val="16"/>
        <color theme="1"/>
        <rFont val="TH SarabunPSK"/>
        <family val="2"/>
      </rPr>
      <t>เขตพื้นที่การศึกษา)</t>
    </r>
  </si>
  <si>
    <t>เกษียณ</t>
  </si>
  <si>
    <t>คนครอง</t>
  </si>
  <si>
    <t>วิธีกรอกข้อมูลในแบบรายงาน</t>
  </si>
  <si>
    <t>กรอบที่</t>
  </si>
  <si>
    <t>กลุ่มบริหารงานการเงินฯ</t>
  </si>
  <si>
    <t>ก.ค.ศ. กำหนด</t>
  </si>
  <si>
    <t>สพป(2)</t>
  </si>
  <si>
    <t>สพป(4)</t>
  </si>
  <si>
    <t>สพป(5)</t>
  </si>
  <si>
    <t>สพป(3)</t>
  </si>
  <si>
    <t>สพป(1)</t>
  </si>
  <si>
    <t>1. ไฟล์แบบฟอร์มนี้ได้ล็อคเซลล์ไว้ เพื่อให้ท่านสามารถกรอกข้อมูลเฉพาะที่เกี่ยวข้อง</t>
  </si>
  <si>
    <r>
      <t>2. ขอความกรุณา</t>
    </r>
    <r>
      <rPr>
        <u/>
        <sz val="26"/>
        <color rgb="FFFF0000"/>
        <rFont val="TH SarabunPSK"/>
        <family val="2"/>
      </rPr>
      <t>งดแก้ไขสูตรคำนวณในแบบรายงาน</t>
    </r>
  </si>
  <si>
    <t>ตำแหน่งที่ว่างจากผลการเกษียณอายุราชการ</t>
  </si>
  <si>
    <r>
      <t>จึงขอให้เลือกกรอกข้อมูลเฉพาะเซลล์ที่</t>
    </r>
    <r>
      <rPr>
        <b/>
        <u/>
        <sz val="26"/>
        <color rgb="FFFF0000"/>
        <rFont val="TH SarabunPSK"/>
        <family val="2"/>
      </rPr>
      <t>ระบายสีเหลืองและสีเขียวเท่านั้น</t>
    </r>
  </si>
  <si>
    <t>บริหารทั่วไป</t>
  </si>
  <si>
    <t>วิชาชีพเฉพาะ</t>
  </si>
  <si>
    <t>ลำดับ
ที่</t>
  </si>
  <si>
    <t>พนักงานราชการ</t>
  </si>
  <si>
    <t>4. กรอกข้อมูลแต่ละแผ่นงานตามลำดับให้ครบถ้วน และตรวจสอบความถูกต้องก่อนจัดส่งข้อมูล</t>
  </si>
  <si>
    <t>อำนวยการ</t>
  </si>
  <si>
    <t>บริหารงานบุคคล</t>
  </si>
  <si>
    <t>นโยบายและแผน</t>
  </si>
  <si>
    <t>ส่งเสริมการจัดการศึกษา</t>
  </si>
  <si>
    <t>ลำดับที่</t>
  </si>
  <si>
    <t xml:space="preserve"> </t>
  </si>
  <si>
    <t>ชื่อ-สกุล</t>
  </si>
  <si>
    <t>เกณฑ์อัตรากำลัง</t>
  </si>
  <si>
    <r>
      <t xml:space="preserve">ตามมาตรา </t>
    </r>
    <r>
      <rPr>
        <u/>
        <sz val="16"/>
        <color theme="1"/>
        <rFont val="TH SarabunPSK"/>
        <family val="2"/>
      </rPr>
      <t>38 ค.(2)</t>
    </r>
    <r>
      <rPr>
        <sz val="16"/>
        <color theme="1"/>
        <rFont val="TH SarabunPSK"/>
        <family val="2"/>
      </rPr>
      <t xml:space="preserve"> ตำแหน่ง</t>
    </r>
    <r>
      <rPr>
        <u/>
        <sz val="16"/>
        <color theme="1"/>
        <rFont val="TH SarabunPSK"/>
        <family val="2"/>
      </rPr>
      <t>ในสถานศึกษา</t>
    </r>
  </si>
  <si>
    <t>รวมมี</t>
  </si>
  <si>
    <t>จากกรอบฯ</t>
  </si>
  <si>
    <t>.....................................................</t>
  </si>
  <si>
    <t>ศธ ..........</t>
  </si>
  <si>
    <t>ศธ 04013</t>
  </si>
  <si>
    <t>ศธ 04230</t>
  </si>
  <si>
    <t>ศธ 04017</t>
  </si>
  <si>
    <t>ศธ 04018</t>
  </si>
  <si>
    <t>ศธ 04019</t>
  </si>
  <si>
    <t>ศธ 04222</t>
  </si>
  <si>
    <t>ศธ 04020</t>
  </si>
  <si>
    <t>ศธ 04021</t>
  </si>
  <si>
    <t>ศธ 04022</t>
  </si>
  <si>
    <t>ศธ 04023</t>
  </si>
  <si>
    <t>ศธ 04024</t>
  </si>
  <si>
    <t>ศธ 04025</t>
  </si>
  <si>
    <t>ศธ 04026</t>
  </si>
  <si>
    <t>ศธ 04027</t>
  </si>
  <si>
    <t>ศธ 04028</t>
  </si>
  <si>
    <t>ศธ 04029</t>
  </si>
  <si>
    <t>ศธ 04030</t>
  </si>
  <si>
    <t>ศธ 04031</t>
  </si>
  <si>
    <t>ศธ 04032</t>
  </si>
  <si>
    <t>ศธ 04033</t>
  </si>
  <si>
    <t>ศธ 04034</t>
  </si>
  <si>
    <t>ศธ 04035</t>
  </si>
  <si>
    <t>ศธ 04036</t>
  </si>
  <si>
    <t>ศธ 04037</t>
  </si>
  <si>
    <t>ศธ 04038</t>
  </si>
  <si>
    <t>ศธ 04039</t>
  </si>
  <si>
    <t>ศธ 04040</t>
  </si>
  <si>
    <t>ศธ 04041</t>
  </si>
  <si>
    <t>ศธ 04042</t>
  </si>
  <si>
    <t>ศธ 04043</t>
  </si>
  <si>
    <t>ศธ 04044</t>
  </si>
  <si>
    <t>ศธ 04045</t>
  </si>
  <si>
    <t>ศธ 04046</t>
  </si>
  <si>
    <t>ศธ 04047</t>
  </si>
  <si>
    <t>ศธ 04048</t>
  </si>
  <si>
    <t>ศธ 04049</t>
  </si>
  <si>
    <t>ศธ 04050</t>
  </si>
  <si>
    <t>ศธ 04051</t>
  </si>
  <si>
    <t>ศธ 04223</t>
  </si>
  <si>
    <t>ศธ 04052</t>
  </si>
  <si>
    <t>ศธ 04053</t>
  </si>
  <si>
    <t>ศธ 04054</t>
  </si>
  <si>
    <t>ศธ 04055</t>
  </si>
  <si>
    <t>ศธ 04056</t>
  </si>
  <si>
    <t>ศธ 04057</t>
  </si>
  <si>
    <t>ศธ 04058</t>
  </si>
  <si>
    <t>ศธ 04059</t>
  </si>
  <si>
    <t>ศธ 04060</t>
  </si>
  <si>
    <t>ศธ 04061</t>
  </si>
  <si>
    <t>ศธ 04062</t>
  </si>
  <si>
    <t>ศธ 04063</t>
  </si>
  <si>
    <t>ศธ 04064</t>
  </si>
  <si>
    <t>ศธ 04065</t>
  </si>
  <si>
    <t>ศธ 04066</t>
  </si>
  <si>
    <t>ศธ 04067</t>
  </si>
  <si>
    <t>ศธ 04068</t>
  </si>
  <si>
    <t>ศธ 04069</t>
  </si>
  <si>
    <t>ศธ 04070</t>
  </si>
  <si>
    <t>ศธ 04071</t>
  </si>
  <si>
    <t>ศธ 04072</t>
  </si>
  <si>
    <t>ศธ 04073</t>
  </si>
  <si>
    <t>ศธ 04074</t>
  </si>
  <si>
    <t>ศธ 04075</t>
  </si>
  <si>
    <t>ศธ 04076</t>
  </si>
  <si>
    <t>ศธ 04077</t>
  </si>
  <si>
    <t>ศธ 04078</t>
  </si>
  <si>
    <t>ศธ 04079</t>
  </si>
  <si>
    <t>ศธ 04218</t>
  </si>
  <si>
    <t>ศธ 04080</t>
  </si>
  <si>
    <t>ศธ 04081</t>
  </si>
  <si>
    <t>ศธ 04274</t>
  </si>
  <si>
    <t>ศธ 04082</t>
  </si>
  <si>
    <t>ศธ 04083</t>
  </si>
  <si>
    <t>ศธ 04084</t>
  </si>
  <si>
    <t>ศธ 04085</t>
  </si>
  <si>
    <t>ศธ 04086</t>
  </si>
  <si>
    <t>ศธ 04087</t>
  </si>
  <si>
    <t>ศธ 04088</t>
  </si>
  <si>
    <t>ศธ 04089</t>
  </si>
  <si>
    <t>ศธ 04090</t>
  </si>
  <si>
    <t>ศธ 04224</t>
  </si>
  <si>
    <t>ศธ 04091</t>
  </si>
  <si>
    <t>ศธ 04092</t>
  </si>
  <si>
    <t>ศธ 04219</t>
  </si>
  <si>
    <t>ศธ 04093</t>
  </si>
  <si>
    <t>ศธ 04094</t>
  </si>
  <si>
    <t>ศธ 04095</t>
  </si>
  <si>
    <t>ศธ 04096</t>
  </si>
  <si>
    <t>ศธ 04097</t>
  </si>
  <si>
    <t>ศธ 04098</t>
  </si>
  <si>
    <t>ศธ 04225</t>
  </si>
  <si>
    <t>ศธ 04099</t>
  </si>
  <si>
    <t>ศธ 04100</t>
  </si>
  <si>
    <t>ศธ 04101</t>
  </si>
  <si>
    <t>ศธ 04102</t>
  </si>
  <si>
    <t>ศธ 04103</t>
  </si>
  <si>
    <t>ศธ 04104</t>
  </si>
  <si>
    <t>ศธ 04105</t>
  </si>
  <si>
    <t>ศธ 04106</t>
  </si>
  <si>
    <t>ศธ 04107</t>
  </si>
  <si>
    <t>ศธ 04108</t>
  </si>
  <si>
    <t>ศธ 04109</t>
  </si>
  <si>
    <t>ศธ 04110</t>
  </si>
  <si>
    <t>ศธ 04111</t>
  </si>
  <si>
    <t>ศธ 04112</t>
  </si>
  <si>
    <t>ศธ 04113</t>
  </si>
  <si>
    <t>ศธ 04226</t>
  </si>
  <si>
    <t>ศธ 04114</t>
  </si>
  <si>
    <t>ศธ 04115</t>
  </si>
  <si>
    <t>ศธ 04116</t>
  </si>
  <si>
    <t>ศธ 04117</t>
  </si>
  <si>
    <t>ศธ 04118</t>
  </si>
  <si>
    <t>ศธ 04119</t>
  </si>
  <si>
    <t>ศธ 04120</t>
  </si>
  <si>
    <t>ศธ 04220</t>
  </si>
  <si>
    <t>ศธ 04121</t>
  </si>
  <si>
    <t>ศธ 04122</t>
  </si>
  <si>
    <t>ศธ 04123</t>
  </si>
  <si>
    <t>ศธ 04124</t>
  </si>
  <si>
    <t>ศธ 04125</t>
  </si>
  <si>
    <t>ศธ 04126</t>
  </si>
  <si>
    <t>ศธ 04127</t>
  </si>
  <si>
    <t>ศธ 04128</t>
  </si>
  <si>
    <t>ศธ 04129</t>
  </si>
  <si>
    <t>ศธ 04130</t>
  </si>
  <si>
    <t>ศธ 04131</t>
  </si>
  <si>
    <t>ศธ 04132</t>
  </si>
  <si>
    <t>ศธ 04133</t>
  </si>
  <si>
    <t>ศธ 04134</t>
  </si>
  <si>
    <t>ศธ 04135</t>
  </si>
  <si>
    <t>ศธ 04136</t>
  </si>
  <si>
    <t>ศธ 04137</t>
  </si>
  <si>
    <t>ศธ 04227</t>
  </si>
  <si>
    <t>ศธ 04138</t>
  </si>
  <si>
    <t>ศธ 04139</t>
  </si>
  <si>
    <t>ศธ 04140</t>
  </si>
  <si>
    <t>ศธ 04141</t>
  </si>
  <si>
    <t>ศธ 04142</t>
  </si>
  <si>
    <t>ศธ 04143</t>
  </si>
  <si>
    <t>ศธ 04144</t>
  </si>
  <si>
    <t>ศธ 04145</t>
  </si>
  <si>
    <t>ศธ 04146</t>
  </si>
  <si>
    <t>ศธ 04147</t>
  </si>
  <si>
    <t>ศธ 04148</t>
  </si>
  <si>
    <t>ศธ 04149</t>
  </si>
  <si>
    <t>ศธ 04150</t>
  </si>
  <si>
    <t>ศธ 04151</t>
  </si>
  <si>
    <t>ศธ 04152</t>
  </si>
  <si>
    <t>ศธ 04153</t>
  </si>
  <si>
    <t>ศธ 04154</t>
  </si>
  <si>
    <t>ศธ 04155</t>
  </si>
  <si>
    <t>ศธ 04156</t>
  </si>
  <si>
    <t>ศธ 04157</t>
  </si>
  <si>
    <t>ศธ 04158</t>
  </si>
  <si>
    <t>ศธ 04159</t>
  </si>
  <si>
    <t>ศธ 04160</t>
  </si>
  <si>
    <t>ศธ 04161</t>
  </si>
  <si>
    <t>ศธ 04162</t>
  </si>
  <si>
    <t>ศธ 04163</t>
  </si>
  <si>
    <t>ศธ 04164</t>
  </si>
  <si>
    <t>ศธ 04165</t>
  </si>
  <si>
    <t>ศธ 04166</t>
  </si>
  <si>
    <t>ศธ 04167</t>
  </si>
  <si>
    <t>ศธ 04168</t>
  </si>
  <si>
    <t>ศธ 04169</t>
  </si>
  <si>
    <t>ศธ 04170</t>
  </si>
  <si>
    <t>ศธ 04172</t>
  </si>
  <si>
    <t>ศธ 04173</t>
  </si>
  <si>
    <t>ศธ 04174</t>
  </si>
  <si>
    <t>ศธ 04175</t>
  </si>
  <si>
    <t>ศธ 04176</t>
  </si>
  <si>
    <t>ศธ 04177</t>
  </si>
  <si>
    <t>ศธ 04178</t>
  </si>
  <si>
    <t>ศธ 04179</t>
  </si>
  <si>
    <t>ศธ 04180</t>
  </si>
  <si>
    <t>ศธ 04181</t>
  </si>
  <si>
    <t>ศธ 04182</t>
  </si>
  <si>
    <t>ศธ 04228</t>
  </si>
  <si>
    <t>ศธ 04183</t>
  </si>
  <si>
    <t>ศธ 04184</t>
  </si>
  <si>
    <t>ศธ 04185</t>
  </si>
  <si>
    <t>ศธ 04186</t>
  </si>
  <si>
    <t>ศธ 04187</t>
  </si>
  <si>
    <t>ศธ 04290</t>
  </si>
  <si>
    <t>ศธ 04291</t>
  </si>
  <si>
    <t>ศธ 04292</t>
  </si>
  <si>
    <t>ศธ 04293</t>
  </si>
  <si>
    <t>ศธ 04294</t>
  </si>
  <si>
    <t>ศธ 04295</t>
  </si>
  <si>
    <t>ศธ 04296</t>
  </si>
  <si>
    <t>ศธ 04297</t>
  </si>
  <si>
    <t>ศธ 04298</t>
  </si>
  <si>
    <t>ศธ 04299</t>
  </si>
  <si>
    <t>ศธ 04300</t>
  </si>
  <si>
    <t>ศธ 04301</t>
  </si>
  <si>
    <t>ศธ 04302</t>
  </si>
  <si>
    <t>ศธ 04303</t>
  </si>
  <si>
    <t>ศธ 04304</t>
  </si>
  <si>
    <t>ศธ 04305</t>
  </si>
  <si>
    <t>ศธ 04306</t>
  </si>
  <si>
    <t>ศธ 04307</t>
  </si>
  <si>
    <t>ศธ 04308</t>
  </si>
  <si>
    <t>ศธ 04309</t>
  </si>
  <si>
    <t>ศธ 04310</t>
  </si>
  <si>
    <t>ศธ 04311</t>
  </si>
  <si>
    <t>ศธ 04312</t>
  </si>
  <si>
    <t>ศธ 04313</t>
  </si>
  <si>
    <t>ศธ 04314</t>
  </si>
  <si>
    <t>ศธ 04315</t>
  </si>
  <si>
    <t>ศธ 04316</t>
  </si>
  <si>
    <t>ศธ 04317</t>
  </si>
  <si>
    <t>ศธ 04318</t>
  </si>
  <si>
    <t>ศธ 04319</t>
  </si>
  <si>
    <t>ศธ 04320</t>
  </si>
  <si>
    <t>ศธ 04321</t>
  </si>
  <si>
    <t>ศธ 04322</t>
  </si>
  <si>
    <t>ศธ 04323</t>
  </si>
  <si>
    <t>ศธ 04324</t>
  </si>
  <si>
    <t>ศธ 04325</t>
  </si>
  <si>
    <t>ศธ 04326</t>
  </si>
  <si>
    <t>ศธ 04327</t>
  </si>
  <si>
    <t>ศธ 04328</t>
  </si>
  <si>
    <t>ศธ 04329</t>
  </si>
  <si>
    <t>ศธ 04330</t>
  </si>
  <si>
    <t>ศธ 04331</t>
  </si>
  <si>
    <t>ศธ 04332</t>
  </si>
  <si>
    <t>ศธ 04333</t>
  </si>
  <si>
    <t>ศธ 04334</t>
  </si>
  <si>
    <t>ศธ 04335</t>
  </si>
  <si>
    <t>ศธ 04336</t>
  </si>
  <si>
    <t>ศธ 04337</t>
  </si>
  <si>
    <t>ศธ 04338</t>
  </si>
  <si>
    <t>ศธ 04339</t>
  </si>
  <si>
    <t>ศธ 04340</t>
  </si>
  <si>
    <t>ศธ 04341</t>
  </si>
  <si>
    <t>ศธ 04342</t>
  </si>
  <si>
    <t>ศธ 04343</t>
  </si>
  <si>
    <t>ศธ 04344</t>
  </si>
  <si>
    <t>ศธ 04345</t>
  </si>
  <si>
    <t>ศธ 04346</t>
  </si>
  <si>
    <t>ศธ 04347</t>
  </si>
  <si>
    <t>ศธ 04348</t>
  </si>
  <si>
    <t>ศธ 04349</t>
  </si>
  <si>
    <t>ศธ 04350</t>
  </si>
  <si>
    <t>ศธ 04351</t>
  </si>
  <si>
    <t>มัธยมศึกษากรุงเทพมหานคร เขต 1</t>
  </si>
  <si>
    <t>มัธยมศึกษากรุงเทพมหานคร เขต 2</t>
  </si>
  <si>
    <t>มัธยมศึกษากาญจนบุรี</t>
  </si>
  <si>
    <t>มัธยมศึกษากาฬสินธุ์</t>
  </si>
  <si>
    <t>มัธยมศึกษากำแพงเพชร</t>
  </si>
  <si>
    <t>มัธยมศึกษาขอนแก่น</t>
  </si>
  <si>
    <t>มัธยมศึกษาจันทบุรี ตราด</t>
  </si>
  <si>
    <t>มัธยมศึกษาฉะเชิงเทรา</t>
  </si>
  <si>
    <t>มัธยมศึกษาชลบุรี ระยอง</t>
  </si>
  <si>
    <t>มัธยมศึกษาชัยภูมิ</t>
  </si>
  <si>
    <t>มัธยมศึกษาเชียงราย</t>
  </si>
  <si>
    <t>มัธยมศึกษาเชียงใหม่</t>
  </si>
  <si>
    <t>มัธยมศึกษาตรัง กระบี่</t>
  </si>
  <si>
    <t>มัธยมศึกษาตาก</t>
  </si>
  <si>
    <t>มัธยมศึกษานครปฐม</t>
  </si>
  <si>
    <t>มัธยมศึกษานครพนม</t>
  </si>
  <si>
    <t>มัธยมศึกษานครราชสีมา</t>
  </si>
  <si>
    <t>มัธยมศึกษานครศรีธรรมราช</t>
  </si>
  <si>
    <t>มัธยมศึกษานครสวรรค์</t>
  </si>
  <si>
    <t>มัธยมศึกษานนทบุรี</t>
  </si>
  <si>
    <t>มัธยมศึกษานราธิวาส</t>
  </si>
  <si>
    <t>มัธยมศึกษาน่าน</t>
  </si>
  <si>
    <t>มัธยมศึกษาบึงกาฬ</t>
  </si>
  <si>
    <t>มัธยมศึกษาบุรีรัมย์</t>
  </si>
  <si>
    <t>มัธยมศึกษาปทุมธานี</t>
  </si>
  <si>
    <t>มัธยมศึกษาประจวบคีรีขันธ์</t>
  </si>
  <si>
    <t>มัธยมศึกษาปราจีนบุรี นครนายก</t>
  </si>
  <si>
    <t>มัธยมศึกษาปัตตานี</t>
  </si>
  <si>
    <t>มัธยมศึกษาพระนครศรีอยุธยา</t>
  </si>
  <si>
    <t>มัธยมศึกษาพะเยา</t>
  </si>
  <si>
    <t>มัธยมศึกษาพังงา ภูเก็ต ระนอง</t>
  </si>
  <si>
    <t>มัธยมศึกษาพัทลุง</t>
  </si>
  <si>
    <t>มัธยมศึกษาพิจิตร</t>
  </si>
  <si>
    <t>มัธยมศึกษาพิษณุโลก อุตรดิตถ์</t>
  </si>
  <si>
    <t>มัธยมศึกษาเพชรบุรี</t>
  </si>
  <si>
    <t>มัธยมศึกษาเพชรบูรณ์</t>
  </si>
  <si>
    <t>มัธยมศึกษาแพร่</t>
  </si>
  <si>
    <t>มัธยมศึกษามหาสารคาม</t>
  </si>
  <si>
    <t>มัธยมศึกษามุกดาหาร</t>
  </si>
  <si>
    <t>มัธยมศึกษาแม่ฮ่องสอน</t>
  </si>
  <si>
    <t>มัธยมศึกษายะลา</t>
  </si>
  <si>
    <t>มัธยมศึกษาร้อยเอ็ด</t>
  </si>
  <si>
    <t>มัธยมศึกษาราชบุรี</t>
  </si>
  <si>
    <t>มัธยมศึกษาลพบุรี</t>
  </si>
  <si>
    <t>มัธยมศึกษาลำปาง ลำพูน</t>
  </si>
  <si>
    <t>มัธยมศึกษาเลย หนองบัวลำภู</t>
  </si>
  <si>
    <t>มัธยมศึกษาศรีสะเกษ ยโสธร</t>
  </si>
  <si>
    <t>มัธยมศึกษาสกลนคร</t>
  </si>
  <si>
    <t>มัธยมศึกษาสงขลา สตูล</t>
  </si>
  <si>
    <t>มัธยมศึกษาสมุทรปราการ</t>
  </si>
  <si>
    <t>มัธยมศึกษาสมุทรสาคร สมุทรสงคราม</t>
  </si>
  <si>
    <t>มัธยมศึกษาสระแก้ว</t>
  </si>
  <si>
    <t>มัธยมศึกษาสระบุรี</t>
  </si>
  <si>
    <t>มัธยมศึกษาสิงห์บุรี อ่างทอง</t>
  </si>
  <si>
    <t>มัธยมศึกษาสุโขทัย</t>
  </si>
  <si>
    <t>มัธยมศึกษาสุพรรณบุรี</t>
  </si>
  <si>
    <t>มัธยมศึกษาสุราษฎร์ธานี ชุมพร</t>
  </si>
  <si>
    <t>มัธยมศึกษาสุรินทร์</t>
  </si>
  <si>
    <t>มัธยมศึกษาหนองคาย</t>
  </si>
  <si>
    <t>มัธยมศึกษาอุดรธานี</t>
  </si>
  <si>
    <t>มัธยมศึกษาอุทัยธานี ชัยนาท</t>
  </si>
  <si>
    <t>มัธยมศึกษาอุบลราชธานี อำนาจเจริญ</t>
  </si>
  <si>
    <r>
      <rPr>
        <b/>
        <sz val="14"/>
        <color theme="1"/>
        <rFont val="TH SarabunPSK"/>
        <family val="2"/>
      </rPr>
      <t>ยังไม่เกษียณ :</t>
    </r>
    <r>
      <rPr>
        <sz val="14"/>
        <color theme="1"/>
        <rFont val="TH SarabunPSK"/>
        <family val="2"/>
      </rPr>
      <t xml:space="preserve"> หมายถึง จำนวนผู้ครองตำแหน่งที่ยังไม่ครบเกษียณอายุในปีงบประมาณนี้ (นับผู้ไปช่วยราชการที่อื่น แต่ไม่นับผู้มาช่วยราชการ)</t>
    </r>
  </si>
  <si>
    <r>
      <t>ตำแหน่งที่มี</t>
    </r>
    <r>
      <rPr>
        <u/>
        <sz val="16"/>
        <color theme="1"/>
        <rFont val="TH SarabunPSK"/>
        <family val="2"/>
      </rPr>
      <t>คนครอง</t>
    </r>
  </si>
  <si>
    <t>ปีนี้</t>
  </si>
  <si>
    <t>ปีเกษียณ</t>
  </si>
  <si>
    <t>ปกติ</t>
  </si>
  <si>
    <r>
      <rPr>
        <b/>
        <sz val="14"/>
        <color theme="1"/>
        <rFont val="TH SarabunPSK"/>
        <family val="2"/>
      </rPr>
      <t>เกษียณปีนี้ :</t>
    </r>
    <r>
      <rPr>
        <sz val="14"/>
        <color theme="1"/>
        <rFont val="TH SarabunPSK"/>
        <family val="2"/>
      </rPr>
      <t xml:space="preserve"> หมายถึง จำนวนผู้ครองตำแหน่งที่ครบเกษียณอายุในปีงบประมาณนี้ทั้งหมด</t>
    </r>
  </si>
  <si>
    <r>
      <rPr>
        <b/>
        <sz val="14"/>
        <color theme="1"/>
        <rFont val="TH SarabunPSK"/>
        <family val="2"/>
      </rPr>
      <t>ว่างปกติ</t>
    </r>
    <r>
      <rPr>
        <sz val="14"/>
        <color theme="1"/>
        <rFont val="TH SarabunPSK"/>
        <family val="2"/>
      </rPr>
      <t xml:space="preserve"> หมายถึง ตำแหน่งว่างมีอัตราเงินเดือนตาม จ.18 แต่ไม่นับรวมตำแหน่งว่างในปีเกษียณ</t>
    </r>
  </si>
  <si>
    <r>
      <rPr>
        <vertAlign val="superscript"/>
        <sz val="16"/>
        <color theme="1"/>
        <rFont val="TH SarabunPSK"/>
        <family val="2"/>
      </rPr>
      <t>(1)</t>
    </r>
    <r>
      <rPr>
        <sz val="16"/>
        <color theme="1"/>
        <rFont val="TH SarabunPSK"/>
        <family val="2"/>
      </rPr>
      <t>ยังไม่</t>
    </r>
  </si>
  <si>
    <r>
      <rPr>
        <vertAlign val="superscript"/>
        <sz val="16"/>
        <color theme="1"/>
        <rFont val="TH SarabunPSK"/>
        <family val="2"/>
      </rPr>
      <t>(2)</t>
    </r>
    <r>
      <rPr>
        <sz val="16"/>
        <color theme="1"/>
        <rFont val="TH SarabunPSK"/>
        <family val="2"/>
      </rPr>
      <t>เกษียณ</t>
    </r>
  </si>
  <si>
    <r>
      <rPr>
        <vertAlign val="superscript"/>
        <sz val="16"/>
        <color theme="1"/>
        <rFont val="TH SarabunPSK"/>
        <family val="2"/>
      </rPr>
      <t>(3)</t>
    </r>
    <r>
      <rPr>
        <sz val="16"/>
        <color theme="1"/>
        <rFont val="TH SarabunPSK"/>
        <family val="2"/>
      </rPr>
      <t>ว่างใน</t>
    </r>
  </si>
  <si>
    <r>
      <rPr>
        <vertAlign val="superscript"/>
        <sz val="16"/>
        <color theme="1"/>
        <rFont val="TH SarabunPSK"/>
        <family val="2"/>
      </rPr>
      <t>(4)</t>
    </r>
    <r>
      <rPr>
        <sz val="16"/>
        <color theme="1"/>
        <rFont val="TH SarabunPSK"/>
        <family val="2"/>
      </rPr>
      <t>ว่าง</t>
    </r>
  </si>
  <si>
    <r>
      <rPr>
        <vertAlign val="superscript"/>
        <sz val="16"/>
        <color theme="1"/>
        <rFont val="TH SarabunPSK"/>
        <family val="2"/>
      </rPr>
      <t>(5)</t>
    </r>
    <r>
      <rPr>
        <sz val="16"/>
        <color theme="1"/>
        <rFont val="TH SarabunPSK"/>
        <family val="2"/>
      </rPr>
      <t>อัตรเกษียณ</t>
    </r>
  </si>
  <si>
    <t>(1)</t>
  </si>
  <si>
    <t>(2)</t>
  </si>
  <si>
    <t>(3)</t>
  </si>
  <si>
    <t>(4)</t>
  </si>
  <si>
    <t>(5)</t>
  </si>
  <si>
    <t>และทดแทนด้วยการจ้างงานรูปแบบอื่น (พนักงานราชการ) ตามมาตรการ คปร. (พ.ศ. 2562 - 2565)</t>
  </si>
  <si>
    <t>3.1</t>
  </si>
  <si>
    <t>3.2</t>
  </si>
  <si>
    <t>1)</t>
  </si>
  <si>
    <t>2)</t>
  </si>
  <si>
    <t>3)</t>
  </si>
  <si>
    <t>4)</t>
  </si>
  <si>
    <t>อันดับ/
ระดับตำแหน่ง</t>
  </si>
  <si>
    <t>........................</t>
  </si>
  <si>
    <t>กลุ่มใน สพท</t>
  </si>
  <si>
    <t>กลุ่ม......................</t>
  </si>
  <si>
    <t>บริหารงานการเงินและสินทรัพย์</t>
  </si>
  <si>
    <t>นิเทศ ติดตาม และประเมินผลฯ</t>
  </si>
  <si>
    <t>ส่งเสริมการศึกษาทางไกลฯ</t>
  </si>
  <si>
    <t>พัฒนาครูและบุคลากรทางการศึกษา</t>
  </si>
  <si>
    <t>กฎหมายและคดี</t>
  </si>
  <si>
    <t>กลุ่ม พรก.</t>
  </si>
  <si>
    <t>ต.38ค(2)</t>
  </si>
  <si>
    <t>ร.38ค(2)</t>
  </si>
  <si>
    <t>................</t>
  </si>
  <si>
    <t>คำอธิบาย</t>
  </si>
  <si>
    <t>ค่าตอบแทน พรก</t>
  </si>
  <si>
    <t>.........</t>
  </si>
  <si>
    <r>
      <t>(</t>
    </r>
    <r>
      <rPr>
        <b/>
        <u/>
        <sz val="16"/>
        <color theme="1"/>
        <rFont val="TH SarabunPSK"/>
        <family val="2"/>
      </rPr>
      <t>กรอกข้อมูลทุก สพท.</t>
    </r>
    <r>
      <rPr>
        <b/>
        <sz val="16"/>
        <color theme="1"/>
        <rFont val="TH SarabunPSK"/>
        <family val="2"/>
      </rPr>
      <t xml:space="preserve"> ที่มีและไม่มีอัตราเกษียณอายุในปีนี้)</t>
    </r>
  </si>
  <si>
    <r>
      <t>(กรอกข้อมูล</t>
    </r>
    <r>
      <rPr>
        <b/>
        <u/>
        <sz val="16"/>
        <color theme="1"/>
        <rFont val="TH SarabunPSK"/>
        <family val="2"/>
      </rPr>
      <t>เฉพาะ สพท. ที่มีอัตราเกษียณอายุในปีนี้</t>
    </r>
    <r>
      <rPr>
        <b/>
        <sz val="16"/>
        <color theme="1"/>
        <rFont val="TH SarabunPSK"/>
        <family val="2"/>
      </rPr>
      <t>)</t>
    </r>
  </si>
  <si>
    <r>
      <t xml:space="preserve">3. โปรดเลือกตัวเลือก ชื่อ สพท. ในแผ่นงาน </t>
    </r>
    <r>
      <rPr>
        <u/>
        <sz val="26"/>
        <color theme="1"/>
        <rFont val="TH SarabunPSK"/>
        <family val="2"/>
      </rPr>
      <t>สพฐ.คปร.1 เซลล์ F5 (ช่องสีเขียว)</t>
    </r>
    <r>
      <rPr>
        <sz val="26"/>
        <color theme="1"/>
        <rFont val="TH SarabunPSK"/>
        <family val="2"/>
      </rPr>
      <t xml:space="preserve"> ก่อนกรอกข้อมูลอื่น</t>
    </r>
  </si>
  <si>
    <t>เจ้าหน้าที่ผู้รับผิดชอบงานด้านอัตรากำลังและงานที่เกี่ยวข้องกับ คปร.</t>
  </si>
  <si>
    <t>0 29999 9990</t>
  </si>
  <si>
    <t>0 29999 9999</t>
  </si>
  <si>
    <t>6(ร)</t>
  </si>
  <si>
    <t>อ 30</t>
  </si>
  <si>
    <t>อ 19</t>
  </si>
  <si>
    <t>ผอ.กลุ่ม</t>
  </si>
  <si>
    <t>ประถมศึกษาตัวอย่าง</t>
  </si>
  <si>
    <t>ส่งพร้อมหนังสือสำนักงานเขตพื้นที่การศึกษาประถมศึกษาตัวอย่าง ที่ ศธ04999/</t>
  </si>
  <si>
    <t>หน่วยงานการศึกษา</t>
  </si>
  <si>
    <t>กรอบอัตรากำลังที่ ก.ค.ศ. กำหนด</t>
  </si>
  <si>
    <t>ตำแหน่งที่ว่างจากผลการเกษียณอายุราชการ (จำนวน)</t>
  </si>
  <si>
    <t>ความเห็นของส่วนราชการ</t>
  </si>
  <si>
    <t>สำนักงานเขตพื้นที่ฯ</t>
  </si>
  <si>
    <t>38 ข. (5)</t>
  </si>
  <si>
    <t>ครู</t>
  </si>
  <si>
    <t>บคศ. 38 ค. (2)</t>
  </si>
  <si>
    <t>ขอคืนที่เดิม (จำนวน)</t>
  </si>
  <si>
    <t>ขอให้ที่อื่น (จำนวน)</t>
  </si>
  <si>
    <t>รวม (จำนวน)</t>
  </si>
  <si>
    <t>ผอ. สพท.</t>
  </si>
  <si>
    <t>รอง ผอ. สพท.</t>
  </si>
  <si>
    <t>อำนวยการเฉพาะด้าน</t>
  </si>
  <si>
    <t>วิชาการ</t>
  </si>
  <si>
    <t>ทั่วไป</t>
  </si>
  <si>
    <t>โครงสร้าง</t>
  </si>
  <si>
    <t>เงื่อนไข</t>
  </si>
  <si>
    <t>ศธจ.</t>
  </si>
  <si>
    <t>รอง ศธจ.</t>
  </si>
  <si>
    <t>สูง</t>
  </si>
  <si>
    <t>ต้น</t>
  </si>
  <si>
    <t>เชี่ยวชาญ</t>
  </si>
  <si>
    <t>หน่วยงาน/อัตราว่างจากการเกษียณอายุราชการ</t>
  </si>
  <si>
    <t>หน่วยงาน/ตำแหน่งที่จะขอรับจัดสรรอัตราว่างจากการเกษียณอายุราชการ</t>
  </si>
  <si>
    <t xml:space="preserve"> ตำแหน่งเลขที่</t>
  </si>
  <si>
    <t xml:space="preserve"> ชื่อตำแหน่ง</t>
  </si>
  <si>
    <t xml:space="preserve"> ชื่อหน่วยงาน /สพท.</t>
  </si>
  <si>
    <t>จำนวนข้าราชการครูและบุคลากรทางการศึกษา</t>
  </si>
  <si>
    <t>จำนวน ขาด, เกิน (1)</t>
  </si>
  <si>
    <t>ที่มีจริง</t>
  </si>
  <si>
    <t>อัตรากำลังตามกรอบ/ เกณฑ์ที่ ก.ค.ศ. กำหนด</t>
  </si>
  <si>
    <t>บริหาร</t>
  </si>
  <si>
    <t xml:space="preserve"> ศึกษานิเทศก์</t>
  </si>
  <si>
    <t xml:space="preserve"> รวม</t>
  </si>
  <si>
    <t xml:space="preserve"> ผอ. สพท.</t>
  </si>
  <si>
    <t xml:space="preserve"> รอง ผอ.  โครงสร้าง</t>
  </si>
  <si>
    <t xml:space="preserve"> รอง ผอ.  เงื่อนไข</t>
  </si>
  <si>
    <t>2.1) จำแนกตามประเภทตำแหน่ง</t>
  </si>
  <si>
    <t xml:space="preserve">       - ประเภทวิชาการ</t>
  </si>
  <si>
    <t xml:space="preserve">       - ประเภททั่วไป</t>
  </si>
  <si>
    <t xml:space="preserve">      - อำนวยการ</t>
  </si>
  <si>
    <t xml:space="preserve">      - บริหารงานการเงินและสินทรัพย์</t>
  </si>
  <si>
    <t xml:space="preserve">      - บริหารงานบุคคล</t>
  </si>
  <si>
    <t xml:space="preserve">      - นโยบายและแผน</t>
  </si>
  <si>
    <t xml:space="preserve">      - ส่งเสริมการจัดการศึกษา</t>
  </si>
  <si>
    <t xml:space="preserve">      - นิเทศ ติดตามและประเมินผลฯ</t>
  </si>
  <si>
    <t xml:space="preserve">      - ตรวจสอบภายใน</t>
  </si>
  <si>
    <t>2.2) จำแนกตามกลุ่มงานในสำนักงาน (ตามว 26/2560)</t>
  </si>
  <si>
    <t>ผลรวมข้อ 2.1) ต้องเท่ากับ ผลรวมข้อ 2.2</t>
  </si>
  <si>
    <t>หมายถึง ข้อมูลข้อ 2.1) ไม่เท่ากับข้อ 2.2) ให้แก้ไขข้อมูลให้ถูกต้องตรงกัน</t>
  </si>
  <si>
    <t>หากเซลเป็น</t>
  </si>
  <si>
    <t>สีแดง</t>
  </si>
  <si>
    <t>2.2) จำแนกตามกลุ่มงานในสำนักงาน (ตาม ว 26/2560)</t>
  </si>
  <si>
    <r>
      <t>ตำแหน่ง</t>
    </r>
    <r>
      <rPr>
        <u/>
        <sz val="16"/>
        <color theme="1"/>
        <rFont val="TH SarabunPSK"/>
        <family val="2"/>
      </rPr>
      <t>ว่างมีเงิน</t>
    </r>
  </si>
  <si>
    <t>ที่ยุบเลิกเป็น</t>
  </si>
  <si>
    <r>
      <rPr>
        <b/>
        <sz val="14"/>
        <rFont val="TH SarabunPSK"/>
        <family val="2"/>
      </rPr>
      <t>อัตราเกษียณที่ยุบเลิกเป็นพนักงานราชการ</t>
    </r>
    <r>
      <rPr>
        <sz val="14"/>
        <rFont val="TH SarabunPSK"/>
        <family val="2"/>
      </rPr>
      <t xml:space="preserve"> หมายถึง ตำแหน่งบุคลากรทางการศึกษาอื่นตามมาตรา 38 ค. (2) เกษียณอายุปี 2562 - 2565 ที่ สพฐ. แจ้งให้ สพฐ. ยุบเลิก</t>
    </r>
  </si>
  <si>
    <t>ตำแหน่งที่จะขอรับจัดสรรอัตราว่างจากการเกษียณอายุราชการ</t>
  </si>
  <si>
    <r>
      <t xml:space="preserve"> ช่องแรเงาสีทึบ หมายถึง ไม่ต้องกรอกข้อมูล </t>
    </r>
    <r>
      <rPr>
        <b/>
        <sz val="18"/>
        <color rgb="FFFF0000"/>
        <rFont val="TH SarabunPSK"/>
        <family val="2"/>
      </rPr>
      <t>ห้ามแก้ไขสูตร</t>
    </r>
  </si>
  <si>
    <r>
      <t xml:space="preserve"> ช่องสีเขียว หมายถึง ให้</t>
    </r>
    <r>
      <rPr>
        <b/>
        <u/>
        <sz val="18"/>
        <color theme="1"/>
        <rFont val="TH SarabunPSK"/>
        <family val="2"/>
      </rPr>
      <t>เลือกตัวเลือก</t>
    </r>
    <r>
      <rPr>
        <b/>
        <sz val="16"/>
        <color theme="1"/>
        <rFont val="TH SarabunPSK"/>
        <family val="2"/>
      </rPr>
      <t>เพื่อกรอกข้อมูล</t>
    </r>
  </si>
  <si>
    <r>
      <rPr>
        <vertAlign val="superscript"/>
        <sz val="16"/>
        <rFont val="TH SarabunPSK"/>
        <family val="2"/>
      </rPr>
      <t>(1)</t>
    </r>
    <r>
      <rPr>
        <sz val="16"/>
        <rFont val="TH SarabunPSK"/>
        <family val="2"/>
      </rPr>
      <t>ยังไม่</t>
    </r>
  </si>
  <si>
    <r>
      <rPr>
        <vertAlign val="superscript"/>
        <sz val="16"/>
        <rFont val="TH SarabunPSK"/>
        <family val="2"/>
      </rPr>
      <t>(2)</t>
    </r>
    <r>
      <rPr>
        <sz val="16"/>
        <rFont val="TH SarabunPSK"/>
        <family val="2"/>
      </rPr>
      <t>เกษียณ</t>
    </r>
  </si>
  <si>
    <r>
      <rPr>
        <vertAlign val="superscript"/>
        <sz val="16"/>
        <rFont val="TH SarabunPSK"/>
        <family val="2"/>
      </rPr>
      <t>(3)</t>
    </r>
    <r>
      <rPr>
        <sz val="16"/>
        <rFont val="TH SarabunPSK"/>
        <family val="2"/>
      </rPr>
      <t>ว่างใน</t>
    </r>
  </si>
  <si>
    <r>
      <rPr>
        <vertAlign val="superscript"/>
        <sz val="16"/>
        <rFont val="TH SarabunPSK"/>
        <family val="2"/>
      </rPr>
      <t>(4)</t>
    </r>
    <r>
      <rPr>
        <sz val="16"/>
        <rFont val="TH SarabunPSK"/>
        <family val="2"/>
      </rPr>
      <t>ว่าง</t>
    </r>
  </si>
  <si>
    <t>บัญชีข้อมูลเฉพาะส่วนราชการและอัตรากำลังในสำนักงานเขตพื้นที่การศึกษา</t>
  </si>
  <si>
    <t>บุคลากรทางการศึกษาอื่น 38ค(1)</t>
  </si>
  <si>
    <t>บุคลากรทางการศึกษาอื่น 38ค(2)</t>
  </si>
  <si>
    <t>สพท.</t>
  </si>
  <si>
    <t>อัตราเกษียณ</t>
  </si>
  <si>
    <t>ผอ.สพท.</t>
  </si>
  <si>
    <t>รอง ผอ.สพท. (โครงสร้าง)</t>
  </si>
  <si>
    <t>รอง ผอ.สพท. (ชั่วคราวฯ)</t>
  </si>
  <si>
    <t>บริหารงานการเงินฯ</t>
  </si>
  <si>
    <t>นิเทศ ติดตามฯ</t>
  </si>
  <si>
    <t>ตรวจสอบภายใน</t>
  </si>
  <si>
    <t>รวม 38 ค.(2) ในสำนักงาน</t>
  </si>
  <si>
    <t>38 ค.(2) ในสถานศึกษา</t>
  </si>
  <si>
    <t>บุคลากรในสำนักงาน</t>
  </si>
  <si>
    <t>ลงวันที่</t>
  </si>
  <si>
    <t>กรอบ</t>
  </si>
  <si>
    <t>คนอยู่</t>
  </si>
  <si>
    <t>ว่างมีเงิน</t>
  </si>
  <si>
    <t>พรก.</t>
  </si>
  <si>
    <t>ว่าง</t>
  </si>
  <si>
    <t>(..............................................)</t>
  </si>
  <si>
    <t>1. วิทยฐานะ ให้ระบุเฉพาะตำแหน่งที่ ก.ค.ศ. กำหนดให้มีวิทยฐานะ (ตำแหน่งบุคลากรฯ 38 ค.(2) เป็นตำแหน่งที่ไม่มีวิทยฐานะ จึงไม่ต้องกรอกช่องนี้)</t>
  </si>
  <si>
    <t>2. อันดับ/ระดับตำแหน่ง ให้ระบุอันดับ/ระดับตำแหน่งของผู้ครองตำแหน่งที่เกษียณอายุราชการ กรณีเป็นตำแหน่งว่างในปีเกษียณของบุคลากรฯ 38 ค. (2) ให้กรอกเป็นระดับตำแหน่งตามกรอบอัตรากำลัง</t>
  </si>
  <si>
    <t>3. อัตราเงินเดือน ให้ระบุอัตราเงินเดือนตามบัญชีถือจ่าย ณ วันที่ 1 เมษายน 2566</t>
  </si>
  <si>
    <t>หมายถึง ข้อมูลข้อ 2.1) ไม่เท่ากับข้อ 2.2) ให้แก้ไขข้อมูลให้ถูกต้องตรงกัน (แถว 29 ต้องเท่ากับแถว 32)</t>
  </si>
  <si>
    <t xml:space="preserve">หมายถึง ตำแหน่ง ผอ.สพท. และ รอง ผอ.สพท. ไม่พอดีกรอบ โปรดตรวจสอบ (ค่าต้องเท่ากับ 0) </t>
  </si>
  <si>
    <t xml:space="preserve">ผอ.สพท. และ รอง ผอ.สพท. ต้องพอดีกรอบ </t>
  </si>
  <si>
    <t>อ 1</t>
  </si>
  <si>
    <t>รร</t>
  </si>
  <si>
    <t>ข้าราชการครูและบุคลากรทางการศึกษาเกษียณอายุราชการ เมื่อสิ้นปีงบประมาณ พ.ศ. 2568</t>
  </si>
  <si>
    <r>
      <rPr>
        <b/>
        <sz val="14"/>
        <color theme="1"/>
        <rFont val="TH SarabunPSK"/>
        <family val="2"/>
      </rPr>
      <t>ว่างในปีเกษียณ</t>
    </r>
    <r>
      <rPr>
        <sz val="14"/>
        <color theme="1"/>
        <rFont val="TH SarabunPSK"/>
        <family val="2"/>
      </rPr>
      <t xml:space="preserve"> หมายถึง ตำแหน่งว่างที่ผู้ครองครบเกษียณในปีนี้ แต่มีเหตุต้องออกจากราชการระหว่าง 1 ต.ค. 66 - 30 ก.ย. 67 เช่น ตาย ลาออก ฯลฯ ให้นับเป็นอัตราเกษียณอายุ</t>
    </r>
  </si>
  <si>
    <t>ลาออกในปีเกษียณอายุ2567</t>
  </si>
  <si>
    <t>ข้อมูลอัตรากำลังในภาพรวม (ณ วันที่ 1 มิถุนายน 2567)</t>
  </si>
  <si>
    <t>กษ.68</t>
  </si>
  <si>
    <t>ข้าราชการครูและบุคลากรทางการศึกษาเกษียณอายุราชการ เมื่อสิ้นปีงบประมาณ พ.ศ. 2569</t>
  </si>
  <si>
    <t>ณ วันที่ ........................</t>
  </si>
  <si>
    <r>
      <t>บัญชีตำแหน่งข้าราชการครูและบุคลากรทางการศึกษา(</t>
    </r>
    <r>
      <rPr>
        <b/>
        <u/>
        <sz val="16"/>
        <rFont val="TH SarabunPSK"/>
        <family val="2"/>
      </rPr>
      <t>ในสำนักงาน</t>
    </r>
    <r>
      <rPr>
        <b/>
        <sz val="16"/>
        <rFont val="TH SarabunPSK"/>
        <family val="2"/>
      </rPr>
      <t>) ที่ว่างจากผลการเกษียณอายุราชการ เมื่อสิ้นปีงบประมาณ พ.ศ. 2568</t>
    </r>
  </si>
  <si>
    <t>ลงวันที่ 20 เมษายน 2568</t>
  </si>
  <si>
    <t xml:space="preserve">แบบ สพฐ.คปร.4(1) (บุคลากรฯ ในสำนักงาน) </t>
  </si>
  <si>
    <t>บัญชีตำแหน่งว่างจากผลการเกษียณอายุของข้าราชการที่ ก.ค.ศ. จัดสรรให้กับส่วนราชการ</t>
  </si>
  <si>
    <t xml:space="preserve"> : ตำแหน่งที่ต้องทดแทนด้วยการจ้างงานรูปแบบอื่น (ตำแหน่งพนักงานราชการ)</t>
  </si>
  <si>
    <t>ตำแหน่งว่างจากผลการเกษียณอายุของข้าราชการฯ
ตำแหน่งบุคลากรทางการศึกษาอื่นตามมาตรา 38 ค. (2)</t>
  </si>
  <si>
    <t>ตำแหน่งทดแทนด้วยการจ้างงานรูปแบบอื่น</t>
  </si>
  <si>
    <t>ตำแหน่งที่ต้องยุบเลิก</t>
  </si>
  <si>
    <t>ประเภท
ตำแหน่ง</t>
  </si>
  <si>
    <t>ระดับ
ตำแหน่ง</t>
  </si>
  <si>
    <t>อัตราเงินเดือน
(ตามบัญชีถือจ่าย)</t>
  </si>
  <si>
    <t>อัตราค่าตอบแทน
(แรกบรรจุ)</t>
  </si>
  <si>
    <t>กลุ่มงาน</t>
  </si>
  <si>
    <t>ส่งข้อมูลทาง E-mail : plan38hr@gmail.com</t>
  </si>
  <si>
    <t>(ลงชื่อ ..................................................)</t>
  </si>
  <si>
    <t>( ........................................................ )</t>
  </si>
  <si>
    <t xml:space="preserve">แบบ สพฐ.คปร.4(2) (บุคลากรฯ ในสำนักงาน) </t>
  </si>
  <si>
    <t>แบบคำขอรับการจัดสรรกรอบอัตรากำลังพนักงานราชการ กรณีทดแทนอัตราว่างจากผลการเกษียณอายุ</t>
  </si>
  <si>
    <t>ของข้าราชการด้วยการจ้างงานรูปแบบอื่น เมื่อสิ้นปีงบประมาณ พ.ศ. 2568</t>
  </si>
  <si>
    <t xml:space="preserve">สังกัด
</t>
  </si>
  <si>
    <t>ตำแหน่งพนักงานราชการ</t>
  </si>
  <si>
    <t>จำแนกตามกลุ่มงาน (อัตรา)</t>
  </si>
  <si>
    <t>รวมอัตรา
ค่าตอบแทน</t>
  </si>
  <si>
    <t>จำนวนตำแหน่ง</t>
  </si>
  <si>
    <t>บริการ</t>
  </si>
  <si>
    <t>เทคนิค</t>
  </si>
  <si>
    <r>
      <t>หมายเหตุ</t>
    </r>
    <r>
      <rPr>
        <sz val="16"/>
        <color theme="1"/>
        <rFont val="TH SarabunPSK"/>
        <family val="2"/>
      </rPr>
      <t xml:space="preserve"> </t>
    </r>
  </si>
  <si>
    <t>1) เป็นกรอบอัตรากำลังพนักงานราชการเพิ่มเติมของส่วนราชการกรณีทดแทนฯ โดยไม่นำไปรวมกับกรอบอัตรากำลังพนักงานราชการที่เป็นกรอบปกติ</t>
  </si>
  <si>
    <t xml:space="preserve">2) กรอบระยะเวลาการจ้างไม่เกินกว่าระยะเวลาตามกรอบอัตรากำลังพนักงานราชการ ระยะ 4 ปี ที่ คพร. อนุมัติ </t>
  </si>
  <si>
    <t>สพป./สพม.</t>
  </si>
  <si>
    <t>สพป.ตัวอย่าง</t>
  </si>
  <si>
    <t>อ 45</t>
  </si>
  <si>
    <t>...........</t>
  </si>
  <si>
    <t>ชื่อตำแหน่ง พรก.</t>
  </si>
  <si>
    <t>พนักงานการเงินและบัญชี</t>
  </si>
  <si>
    <t>พนักงานบริการคอมพิวเตอร์</t>
  </si>
  <si>
    <t>พนักงานพัสดุ</t>
  </si>
  <si>
    <t>พนักงานธุรการ</t>
  </si>
  <si>
    <t>นักเทคโนโลยีสารสนเทศ</t>
  </si>
  <si>
    <t>ปวท</t>
  </si>
  <si>
    <t>ปวส</t>
  </si>
  <si>
    <t>ม.ต้น/ม.ปลาย</t>
  </si>
  <si>
    <t>ปวช</t>
  </si>
  <si>
    <t>เหตุผลความจำเป็นและภารกิจของตำแหน่งพนักงานราชการที่ขอรับทดแทนฯ</t>
  </si>
  <si>
    <t xml:space="preserve">   และให้ดำเนินการกรอกข้อมูลให้ครบถ้วน หาก สพท. ใดไม่ดำเนินการ สพฐ. จะพิจารณาเลือกตำแหน่งที่ต้องยุบเลิกและตำแหน่งพนักงานราชการให้ตามความจำเป็นและความเหมาะสมในทุกกรณี</t>
  </si>
  <si>
    <t>2. ทุก สพท. ที่มีตำแหน่งบุคลากรทางการศึกษาอื่นตามมาตรา 38 ค. (2) เกษียณอายุ/ว่างในปีเกษีณอายุ ต้องพิจารณาเลือกตำแหน่งพนักงานราชการที่ขอรับทดแทนฯ และตำแหน่งบุคลากรทางการศึกษาอื่นตามมาตรา 38 ค. (2) ที่ต้องยุบเลิก</t>
  </si>
  <si>
    <t>1. ภายหลังที่ได้รับจัดสรรตำแหน่งแหน่งพนักงานราชการที่ทดแทนตำแหน่งเกษียณอายุราชการ ตำแหน่งดังกล่าวจะไม่สามารถเปลี่ยนกลุ่มงานได้ (สามารถเปลี่ยนชื่อตำแหน่งภายในกลุ่มงานเดียวกัน)</t>
  </si>
  <si>
    <t>1. เป็นกรอบอัตรากำลังพนักงานราชการเพิ่มเติมของส่วนราชการกรณีทดแทนฯ โดยไม่นำไปรวมกับกรอบอัตรากำลังพนักงานราชการที่เป็นกรอบปกติ</t>
  </si>
  <si>
    <t xml:space="preserve">2. กรอบระยะเวลาการจ้างไม่เกินกว่าระยะเวลาตามกรอบอัตรากำลังพนักงานราชการ ระยะ 4 ปี ที่ คพร. อนุมัติ </t>
  </si>
  <si>
    <t>3. เป็นข้อมูลจากแบบ สพฐ. คปร. 4 (1) ให้ สพท. ดำเนินการตรวจสอบและรับรองข้อมูลเท่านั้น (หากมีข้อมูลคลาดเคลื่อน ให้ตรวจสอบ/แก้ไขที่แบบ สพฐ. คปร.4 (1))</t>
  </si>
  <si>
    <t>ชื่อผู้ครองตำแหน่ง</t>
  </si>
  <si>
    <r>
      <t xml:space="preserve">1. </t>
    </r>
    <r>
      <rPr>
        <b/>
        <sz val="16"/>
        <rFont val="TH SarabunPSK"/>
        <family val="2"/>
      </rPr>
      <t>ชื่อผู้ครองตำแหน่ง</t>
    </r>
    <r>
      <rPr>
        <sz val="16"/>
        <rFont val="TH SarabunPSK"/>
        <family val="2"/>
      </rPr>
      <t xml:space="preserve"> ให้ระบุชื่อผู้ครองตำแหน่งปัจจุบันของตำแหน่งที่จะว่างจากผลการเกษียณอายุราชการ หรือชื่อผู้ครองตำแหน่งคนสุดท้ายของตำแหน่งที่ว่างในปีเกษียณอายุราชการ</t>
    </r>
  </si>
  <si>
    <r>
      <t xml:space="preserve">2. </t>
    </r>
    <r>
      <rPr>
        <b/>
        <sz val="16"/>
        <rFont val="TH SarabunPSK"/>
        <family val="2"/>
      </rPr>
      <t>วิทยฐานะ</t>
    </r>
    <r>
      <rPr>
        <sz val="16"/>
        <rFont val="TH SarabunPSK"/>
        <family val="2"/>
      </rPr>
      <t xml:space="preserve"> ให้ระบุเฉพาะตำแหน่งที่ ก.ค.ศ. กำหนดให้มีวิทยฐานะ (ตำแหน่งบุคลากรฯ 38 ค.(2) เป็นตำแหน่งที่ไม่มีวิทยฐานะ จึงไม่ต้องกรอกช่องนี้)</t>
    </r>
  </si>
  <si>
    <r>
      <t xml:space="preserve">3. </t>
    </r>
    <r>
      <rPr>
        <b/>
        <sz val="16"/>
        <rFont val="TH SarabunPSK"/>
        <family val="2"/>
      </rPr>
      <t>อันดับ/ระดับตำแหน่ง</t>
    </r>
    <r>
      <rPr>
        <sz val="16"/>
        <rFont val="TH SarabunPSK"/>
        <family val="2"/>
      </rPr>
      <t xml:space="preserve"> ให้ระบุอันดับ/ระดับตำแหน่งของผู้ครองตำแหน่งที่เกษียณอายุราชการ กรณีเป็นตำแหน่งว่างในปีเกษียณของบุคลากรฯ 38 ค. (2) ให้กรอกเป็นระดับตำแหน่งตามกรอบอัตรากำลัง</t>
    </r>
  </si>
  <si>
    <r>
      <t xml:space="preserve">4. </t>
    </r>
    <r>
      <rPr>
        <b/>
        <sz val="16"/>
        <rFont val="TH SarabunPSK"/>
        <family val="2"/>
      </rPr>
      <t>อัตราเงินเดือน</t>
    </r>
    <r>
      <rPr>
        <sz val="16"/>
        <rFont val="TH SarabunPSK"/>
        <family val="2"/>
      </rPr>
      <t xml:space="preserve"> ให้ระบุอัตราเงินเดือนตามบัญชีถือจ่าย ณ วันที่ 1 เมษายน 2568</t>
    </r>
  </si>
  <si>
    <t>ตำแหน่งที่จะขอรับจัดสรรอัตราว่างจากการเกษียณอายุราชการ 
(ตำแหน่งเกษียณฯ หรือตำแหน่งว่างอื่นที่เสนอทดแทนตำแหน่งเกษียณฯ)</t>
  </si>
  <si>
    <r>
      <rPr>
        <b/>
        <sz val="14"/>
        <color theme="1"/>
        <rFont val="TH SarabunPSK"/>
        <family val="2"/>
      </rPr>
      <t>ว่างในปีเกษียณ</t>
    </r>
    <r>
      <rPr>
        <sz val="14"/>
        <color theme="1"/>
        <rFont val="TH SarabunPSK"/>
        <family val="2"/>
      </rPr>
      <t xml:space="preserve"> หมายถึง ตำแหน่งว่างที่ผู้ครองครบเกษียณในปีนี้ แต่มีเหตุต้องออกจากราชการระหว่าง 1 ต.ค. 67 - 30 ก.ย. 68 เช่น ตาย ลาออก ฯลฯ ให้นับเป็นอัตราเกษียณอายุ</t>
    </r>
  </si>
  <si>
    <r>
      <t xml:space="preserve">5. </t>
    </r>
    <r>
      <rPr>
        <b/>
        <sz val="16"/>
        <rFont val="TH SarabunPSK"/>
        <family val="2"/>
      </rPr>
      <t>ตำแหน่งที่จะขอรับจัดสรรอัตราว่างจากการเกษียณอายุราชการ</t>
    </r>
    <r>
      <rPr>
        <sz val="16"/>
        <rFont val="TH SarabunPSK"/>
        <family val="2"/>
      </rPr>
      <t xml:space="preserve"> ให้กรอกตามที่แจ้งในแนวปฏิบัติ (สิ่งที่ส่งมาด้วย 3) หากไม่กรอกข้อมูลจะถือว่าเสนอเป็นตำแหน่งเดียวกันกับตำแหน่งเกษียณอายุ</t>
    </r>
  </si>
  <si>
    <t xml:space="preserve">   ******ไม่นับรวมตำแหน่งผู้บริหารสถานศึกษา และตำแหน่งครูผู้สอน</t>
  </si>
  <si>
    <t>บัญชีตำแหน่งว่างจากผลการเกษียณอายุของข้าราชการที่ต้องทดแทนด้วยการจ้างงานรูปแบบอื่น (ตำแหน่งพนักงานราชการ)</t>
  </si>
  <si>
    <r>
      <rPr>
        <b/>
        <sz val="14"/>
        <rFont val="TH SarabunPSK"/>
        <family val="2"/>
      </rPr>
      <t>อัตราเกษียณที่ยุบเลิกเป็นพนักงานราชการ</t>
    </r>
    <r>
      <rPr>
        <sz val="14"/>
        <rFont val="TH SarabunPSK"/>
        <family val="2"/>
      </rPr>
      <t xml:space="preserve"> หมายถึง ตำแหน่งบุคลากรทางการศึกษาอื่นตามมาตรา 38 ค. (2) เกษียณอายุปี 2562 - 2565 ที่ สพฐ. แจ้งให้ สพท. ยุบเลิก</t>
    </r>
  </si>
  <si>
    <r>
      <t xml:space="preserve">ข้อมูลอัตราเกษียณอายุราชการข้าราชการครูและบุคลากรทางการศึกษา </t>
    </r>
    <r>
      <rPr>
        <b/>
        <sz val="12"/>
        <color theme="1"/>
        <rFont val="TH SarabunPSK"/>
        <family val="2"/>
      </rPr>
      <t>(เฉพาะ</t>
    </r>
    <r>
      <rPr>
        <b/>
        <u/>
        <sz val="12"/>
        <color theme="1"/>
        <rFont val="TH SarabunPSK"/>
        <family val="2"/>
      </rPr>
      <t>ตำแหน่งในสำนักงาน</t>
    </r>
    <r>
      <rPr>
        <b/>
        <sz val="12"/>
        <color theme="1"/>
        <rFont val="TH SarabunPSK"/>
        <family val="2"/>
      </rPr>
      <t xml:space="preserve"> และตำแหน่งบุคลากรทางการศึกษาอื่นตามมาตรา 38 ค.(2) ในสถานศึกษา)</t>
    </r>
  </si>
  <si>
    <r>
      <t xml:space="preserve">6. ตำแหน่งว่างที่เสนอทดแทนตำแหน่งเกษียณอายุราชการ </t>
    </r>
    <r>
      <rPr>
        <b/>
        <u/>
        <sz val="16"/>
        <rFont val="TH SarabunPSK"/>
        <family val="2"/>
      </rPr>
      <t xml:space="preserve">ต้องเป็นตำแหน่งว่างมีอัตราเงินเดือน และไม่ติดเงื่อนไขใด (ตำแหน่งสงวน/อยู่ระหว่างรับย้าย โอน บรรจุ ฯลฯ) </t>
    </r>
  </si>
  <si>
    <t>ข้อมูลอัตรากำลังในภาพรวม (ณ วันที่ 1 พฤษภาคม 2568)</t>
  </si>
  <si>
    <t>ทาง e-mail: plankru.obec@gmail.com ภายในวันที่ 30 พฤษภาคม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</si>
</sst>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6"/>
      <name val="TH SarabunPSK"/>
      <family val="2"/>
    </font>
    <font>
      <u/>
      <sz val="16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sz val="26"/>
      <color theme="1"/>
      <name val="TH SarabunPSK"/>
      <family val="2"/>
    </font>
    <font>
      <b/>
      <u/>
      <sz val="26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26"/>
      <color rgb="FFFF0000"/>
      <name val="TH SarabunPSK"/>
      <family val="2"/>
    </font>
    <font>
      <b/>
      <u/>
      <sz val="26"/>
      <color rgb="FFFF0000"/>
      <name val="TH SarabunPSK"/>
      <family val="2"/>
    </font>
    <font>
      <sz val="11"/>
      <color theme="1"/>
      <name val="TH SarabunPSK"/>
      <family val="2"/>
    </font>
    <font>
      <u/>
      <sz val="26"/>
      <color theme="1"/>
      <name val="TH SarabunPSK"/>
      <family val="2"/>
    </font>
    <font>
      <sz val="26"/>
      <color theme="1"/>
      <name val="TH SarabunPSK"/>
      <family val="2"/>
      <charset val="222"/>
    </font>
    <font>
      <sz val="14"/>
      <name val="TH SarabunPSK"/>
      <family val="2"/>
    </font>
    <font>
      <b/>
      <sz val="20"/>
      <color theme="1"/>
      <name val="TH SarabunPSK"/>
      <family val="2"/>
    </font>
    <font>
      <sz val="8"/>
      <name val="Tahoma"/>
      <family val="2"/>
      <charset val="222"/>
      <scheme val="minor"/>
    </font>
    <font>
      <vertAlign val="superscript"/>
      <sz val="16"/>
      <color theme="1"/>
      <name val="TH SarabunPSK"/>
      <family val="2"/>
    </font>
    <font>
      <b/>
      <sz val="14"/>
      <name val="TH SarabunPSK"/>
      <family val="2"/>
    </font>
    <font>
      <b/>
      <sz val="18"/>
      <color rgb="FFFF0000"/>
      <name val="TH SarabunPSK"/>
      <family val="2"/>
    </font>
    <font>
      <b/>
      <u/>
      <sz val="18"/>
      <color theme="1"/>
      <name val="TH SarabunPSK"/>
      <family val="2"/>
    </font>
    <font>
      <vertAlign val="superscript"/>
      <sz val="16"/>
      <name val="TH SarabunPSK"/>
      <family val="2"/>
    </font>
    <font>
      <sz val="26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ahoma"/>
      <family val="2"/>
      <scheme val="minor"/>
    </font>
    <font>
      <sz val="17"/>
      <color theme="1"/>
      <name val="TH SarabunPSK"/>
      <family val="2"/>
    </font>
    <font>
      <b/>
      <sz val="17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2"/>
      <color theme="1"/>
      <name val="TH SarabunPSK"/>
      <family val="2"/>
    </font>
    <font>
      <b/>
      <u/>
      <sz val="12"/>
      <color theme="1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Down"/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lightDown"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lightDown">
        <bgColor rgb="FFFFFFCC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1" fillId="0" borderId="0"/>
  </cellStyleXfs>
  <cellXfs count="5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6" fillId="0" borderId="0" xfId="2" applyFont="1" applyAlignment="1">
      <alignment horizontal="centerContinuous" vertical="center" shrinkToFit="1"/>
    </xf>
    <xf numFmtId="0" fontId="7" fillId="0" borderId="0" xfId="2" applyFont="1"/>
    <xf numFmtId="0" fontId="7" fillId="2" borderId="0" xfId="2" applyFont="1" applyFill="1" applyAlignment="1" applyProtection="1">
      <alignment horizontal="center"/>
      <protection locked="0"/>
    </xf>
    <xf numFmtId="0" fontId="7" fillId="0" borderId="0" xfId="0" applyFont="1"/>
    <xf numFmtId="0" fontId="7" fillId="2" borderId="13" xfId="2" applyFont="1" applyFill="1" applyBorder="1" applyAlignment="1" applyProtection="1">
      <alignment horizontal="center" vertical="top" shrinkToFit="1"/>
      <protection locked="0"/>
    </xf>
    <xf numFmtId="0" fontId="7" fillId="3" borderId="14" xfId="2" applyFont="1" applyFill="1" applyBorder="1" applyAlignment="1" applyProtection="1">
      <alignment horizontal="center" vertical="top" shrinkToFit="1"/>
      <protection locked="0"/>
    </xf>
    <xf numFmtId="3" fontId="7" fillId="2" borderId="13" xfId="2" applyNumberFormat="1" applyFont="1" applyFill="1" applyBorder="1" applyAlignment="1" applyProtection="1">
      <alignment horizontal="right" vertical="top" shrinkToFit="1"/>
      <protection locked="0"/>
    </xf>
    <xf numFmtId="0" fontId="7" fillId="2" borderId="13" xfId="2" applyFont="1" applyFill="1" applyBorder="1" applyAlignment="1" applyProtection="1">
      <alignment vertical="top" shrinkToFit="1"/>
      <protection locked="0"/>
    </xf>
    <xf numFmtId="0" fontId="7" fillId="2" borderId="14" xfId="2" applyFont="1" applyFill="1" applyBorder="1" applyAlignment="1" applyProtection="1">
      <alignment horizontal="center" vertical="top" shrinkToFit="1"/>
      <protection locked="0"/>
    </xf>
    <xf numFmtId="0" fontId="7" fillId="3" borderId="14" xfId="2" applyFont="1" applyFill="1" applyBorder="1" applyAlignment="1" applyProtection="1">
      <alignment vertical="top" shrinkToFit="1"/>
      <protection locked="0"/>
    </xf>
    <xf numFmtId="3" fontId="7" fillId="2" borderId="14" xfId="2" applyNumberFormat="1" applyFont="1" applyFill="1" applyBorder="1" applyAlignment="1" applyProtection="1">
      <alignment horizontal="right" vertical="top" shrinkToFit="1"/>
      <protection locked="0"/>
    </xf>
    <xf numFmtId="0" fontId="7" fillId="2" borderId="14" xfId="2" applyFont="1" applyFill="1" applyBorder="1" applyAlignment="1" applyProtection="1">
      <alignment vertical="top" shrinkToFit="1"/>
      <protection locked="0"/>
    </xf>
    <xf numFmtId="0" fontId="7" fillId="0" borderId="12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top"/>
    </xf>
    <xf numFmtId="0" fontId="2" fillId="2" borderId="12" xfId="0" applyFont="1" applyFill="1" applyBorder="1"/>
    <xf numFmtId="0" fontId="2" fillId="3" borderId="12" xfId="0" applyFont="1" applyFill="1" applyBorder="1"/>
    <xf numFmtId="0" fontId="9" fillId="0" borderId="0" xfId="0" applyFont="1"/>
    <xf numFmtId="0" fontId="2" fillId="5" borderId="0" xfId="0" applyFont="1" applyFill="1"/>
    <xf numFmtId="0" fontId="3" fillId="5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centerContinuous" vertical="center" shrinkToFit="1"/>
    </xf>
    <xf numFmtId="0" fontId="4" fillId="0" borderId="2" xfId="0" applyFont="1" applyBorder="1" applyAlignment="1">
      <alignment horizontal="centerContinuous" vertical="center" shrinkToFit="1"/>
    </xf>
    <xf numFmtId="0" fontId="4" fillId="5" borderId="3" xfId="0" applyFont="1" applyFill="1" applyBorder="1" applyAlignment="1">
      <alignment horizontal="centerContinuous" vertical="center" shrinkToFit="1"/>
    </xf>
    <xf numFmtId="0" fontId="4" fillId="5" borderId="4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right" vertical="center"/>
    </xf>
    <xf numFmtId="0" fontId="4" fillId="5" borderId="5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2" fillId="5" borderId="7" xfId="0" applyFont="1" applyFill="1" applyBorder="1"/>
    <xf numFmtId="0" fontId="13" fillId="5" borderId="7" xfId="0" applyFont="1" applyFill="1" applyBorder="1" applyAlignment="1">
      <alignment horizontal="right" vertical="center"/>
    </xf>
    <xf numFmtId="0" fontId="3" fillId="5" borderId="8" xfId="0" applyFont="1" applyFill="1" applyBorder="1" applyAlignment="1">
      <alignment horizontal="centerContinuous" vertical="center" shrinkToFit="1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6" fillId="5" borderId="0" xfId="2" applyFont="1" applyFill="1" applyAlignment="1">
      <alignment vertical="center"/>
    </xf>
    <xf numFmtId="0" fontId="3" fillId="5" borderId="0" xfId="0" applyFont="1" applyFill="1" applyAlignment="1">
      <alignment horizontal="centerContinuous" vertical="center" shrinkToFit="1"/>
    </xf>
    <xf numFmtId="0" fontId="3" fillId="5" borderId="0" xfId="0" quotePrefix="1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26" xfId="0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5" borderId="2" xfId="0" applyFont="1" applyFill="1" applyBorder="1" applyAlignment="1">
      <alignment horizontal="right" vertical="center" indent="1"/>
    </xf>
    <xf numFmtId="0" fontId="2" fillId="5" borderId="26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25" xfId="0" applyFont="1" applyBorder="1" applyAlignment="1">
      <alignment horizontal="right" vertical="center"/>
    </xf>
    <xf numFmtId="0" fontId="2" fillId="5" borderId="0" xfId="0" applyFont="1" applyFill="1" applyAlignment="1">
      <alignment horizontal="right" vertical="center" indent="1"/>
    </xf>
    <xf numFmtId="0" fontId="2" fillId="5" borderId="25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 shrinkToFit="1"/>
    </xf>
    <xf numFmtId="0" fontId="2" fillId="5" borderId="4" xfId="0" applyFont="1" applyFill="1" applyBorder="1" applyAlignment="1">
      <alignment horizontal="centerContinuous" vertical="center" shrinkToFit="1"/>
    </xf>
    <xf numFmtId="0" fontId="2" fillId="5" borderId="0" xfId="0" applyFont="1" applyFill="1" applyAlignment="1">
      <alignment horizontal="centerContinuous" vertical="center" shrinkToFit="1"/>
    </xf>
    <xf numFmtId="0" fontId="2" fillId="5" borderId="5" xfId="0" applyFont="1" applyFill="1" applyBorder="1" applyAlignment="1">
      <alignment horizontal="centerContinuous" vertical="center" shrinkToFit="1"/>
    </xf>
    <xf numFmtId="0" fontId="2" fillId="5" borderId="6" xfId="0" applyFont="1" applyFill="1" applyBorder="1" applyAlignment="1">
      <alignment horizontal="centerContinuous" vertical="center" shrinkToFit="1"/>
    </xf>
    <xf numFmtId="0" fontId="2" fillId="5" borderId="7" xfId="0" applyFont="1" applyFill="1" applyBorder="1" applyAlignment="1">
      <alignment horizontal="centerContinuous" vertical="center" shrinkToFit="1"/>
    </xf>
    <xf numFmtId="0" fontId="2" fillId="5" borderId="8" xfId="0" applyFont="1" applyFill="1" applyBorder="1" applyAlignment="1">
      <alignment horizontal="centerContinuous" vertical="center" shrinkToFit="1"/>
    </xf>
    <xf numFmtId="0" fontId="2" fillId="5" borderId="10" xfId="0" quotePrefix="1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 shrinkToFit="1"/>
    </xf>
    <xf numFmtId="0" fontId="2" fillId="5" borderId="11" xfId="0" quotePrefix="1" applyFont="1" applyFill="1" applyBorder="1" applyAlignment="1">
      <alignment horizontal="center" vertical="center" shrinkToFit="1"/>
    </xf>
    <xf numFmtId="0" fontId="2" fillId="5" borderId="19" xfId="0" applyFont="1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0" fontId="2" fillId="5" borderId="21" xfId="0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0" fontId="2" fillId="0" borderId="14" xfId="1" applyNumberFormat="1" applyFont="1" applyBorder="1" applyAlignment="1" applyProtection="1">
      <alignment horizontal="center" vertical="center" shrinkToFit="1"/>
    </xf>
    <xf numFmtId="0" fontId="2" fillId="4" borderId="14" xfId="0" applyFont="1" applyFill="1" applyBorder="1" applyAlignment="1">
      <alignment horizontal="center" vertical="center" shrinkToFit="1"/>
    </xf>
    <xf numFmtId="0" fontId="2" fillId="5" borderId="22" xfId="0" applyFont="1" applyFill="1" applyBorder="1" applyAlignment="1">
      <alignment vertical="center"/>
    </xf>
    <xf numFmtId="0" fontId="2" fillId="5" borderId="1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7" fillId="0" borderId="2" xfId="2" applyFont="1" applyBorder="1" applyAlignment="1">
      <alignment horizontal="center" vertical="top"/>
    </xf>
    <xf numFmtId="0" fontId="2" fillId="5" borderId="4" xfId="0" applyFont="1" applyFill="1" applyBorder="1"/>
    <xf numFmtId="0" fontId="2" fillId="5" borderId="0" xfId="0" applyFont="1" applyFill="1" applyAlignment="1">
      <alignment horizontal="right"/>
    </xf>
    <xf numFmtId="0" fontId="2" fillId="5" borderId="5" xfId="0" applyFont="1" applyFill="1" applyBorder="1"/>
    <xf numFmtId="0" fontId="2" fillId="5" borderId="6" xfId="0" applyFont="1" applyFill="1" applyBorder="1"/>
    <xf numFmtId="0" fontId="2" fillId="5" borderId="8" xfId="0" applyFont="1" applyFill="1" applyBorder="1"/>
    <xf numFmtId="0" fontId="2" fillId="2" borderId="26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26" xfId="0" applyFont="1" applyFill="1" applyBorder="1" applyProtection="1">
      <protection locked="0"/>
    </xf>
    <xf numFmtId="0" fontId="2" fillId="2" borderId="14" xfId="1" applyNumberFormat="1" applyFont="1" applyFill="1" applyBorder="1" applyAlignment="1" applyProtection="1">
      <alignment horizontal="center" vertical="center" shrinkToFit="1"/>
      <protection locked="0"/>
    </xf>
    <xf numFmtId="3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5" xfId="0" applyNumberFormat="1" applyFont="1" applyFill="1" applyBorder="1" applyAlignment="1" applyProtection="1">
      <alignment horizontal="left" vertical="center"/>
      <protection locked="0"/>
    </xf>
    <xf numFmtId="49" fontId="2" fillId="2" borderId="25" xfId="0" applyNumberFormat="1" applyFont="1" applyFill="1" applyBorder="1" applyAlignment="1" applyProtection="1">
      <alignment horizontal="left"/>
      <protection locked="0"/>
    </xf>
    <xf numFmtId="0" fontId="7" fillId="2" borderId="7" xfId="2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vertical="center" shrinkToFit="1"/>
    </xf>
    <xf numFmtId="0" fontId="2" fillId="5" borderId="0" xfId="0" applyFont="1" applyFill="1" applyAlignment="1">
      <alignment vertical="center" shrinkToFit="1"/>
    </xf>
    <xf numFmtId="3" fontId="2" fillId="5" borderId="25" xfId="0" applyNumberFormat="1" applyFont="1" applyFill="1" applyBorder="1" applyAlignment="1">
      <alignment horizontal="center" shrinkToFit="1"/>
    </xf>
    <xf numFmtId="0" fontId="2" fillId="2" borderId="25" xfId="0" applyFont="1" applyFill="1" applyBorder="1" applyAlignment="1" applyProtection="1">
      <alignment horizontal="center" shrinkToFit="1"/>
      <protection locked="0"/>
    </xf>
    <xf numFmtId="0" fontId="15" fillId="5" borderId="23" xfId="0" applyFont="1" applyFill="1" applyBorder="1" applyAlignment="1">
      <alignment vertical="center"/>
    </xf>
    <xf numFmtId="0" fontId="16" fillId="6" borderId="12" xfId="0" applyFont="1" applyFill="1" applyBorder="1" applyAlignment="1">
      <alignment horizontal="center" vertical="top"/>
    </xf>
    <xf numFmtId="0" fontId="16" fillId="2" borderId="12" xfId="0" applyFont="1" applyFill="1" applyBorder="1"/>
    <xf numFmtId="0" fontId="16" fillId="3" borderId="12" xfId="0" applyFont="1" applyFill="1" applyBorder="1"/>
    <xf numFmtId="0" fontId="14" fillId="2" borderId="7" xfId="2" applyFont="1" applyFill="1" applyBorder="1" applyAlignment="1" applyProtection="1">
      <alignment vertical="center"/>
      <protection locked="0"/>
    </xf>
    <xf numFmtId="0" fontId="16" fillId="5" borderId="0" xfId="0" applyFont="1" applyFill="1"/>
    <xf numFmtId="0" fontId="0" fillId="5" borderId="0" xfId="0" applyFill="1"/>
    <xf numFmtId="0" fontId="17" fillId="5" borderId="0" xfId="0" applyFont="1" applyFill="1"/>
    <xf numFmtId="0" fontId="2" fillId="5" borderId="4" xfId="0" applyFont="1" applyFill="1" applyBorder="1" applyAlignment="1">
      <alignment horizontal="center" vertical="center" shrinkToFit="1"/>
    </xf>
    <xf numFmtId="0" fontId="2" fillId="5" borderId="9" xfId="0" applyFont="1" applyFill="1" applyBorder="1" applyAlignment="1">
      <alignment horizontal="centerContinuous" vertical="center" shrinkToFit="1"/>
    </xf>
    <xf numFmtId="0" fontId="3" fillId="0" borderId="0" xfId="0" applyFont="1"/>
    <xf numFmtId="0" fontId="21" fillId="0" borderId="0" xfId="0" applyFont="1"/>
    <xf numFmtId="0" fontId="7" fillId="3" borderId="15" xfId="2" applyFont="1" applyFill="1" applyBorder="1" applyAlignment="1" applyProtection="1">
      <alignment horizontal="center" vertical="top" shrinkToFit="1"/>
      <protection locked="0"/>
    </xf>
    <xf numFmtId="0" fontId="7" fillId="0" borderId="16" xfId="2" applyFont="1" applyBorder="1" applyAlignment="1">
      <alignment horizontal="center" vertical="center" wrapText="1"/>
    </xf>
    <xf numFmtId="0" fontId="7" fillId="2" borderId="15" xfId="2" applyFont="1" applyFill="1" applyBorder="1" applyAlignment="1" applyProtection="1">
      <alignment horizontal="center" vertical="top" shrinkToFit="1"/>
      <protection locked="0"/>
    </xf>
    <xf numFmtId="0" fontId="7" fillId="3" borderId="15" xfId="2" applyFont="1" applyFill="1" applyBorder="1" applyAlignment="1" applyProtection="1">
      <alignment vertical="top" shrinkToFit="1"/>
      <protection locked="0"/>
    </xf>
    <xf numFmtId="3" fontId="7" fillId="2" borderId="15" xfId="2" applyNumberFormat="1" applyFont="1" applyFill="1" applyBorder="1" applyAlignment="1" applyProtection="1">
      <alignment horizontal="right" vertical="top" shrinkToFit="1"/>
      <protection locked="0"/>
    </xf>
    <xf numFmtId="0" fontId="7" fillId="2" borderId="15" xfId="2" applyFont="1" applyFill="1" applyBorder="1" applyAlignment="1" applyProtection="1">
      <alignment vertical="top" shrinkToFit="1"/>
      <protection locked="0"/>
    </xf>
    <xf numFmtId="0" fontId="7" fillId="3" borderId="13" xfId="2" applyFont="1" applyFill="1" applyBorder="1" applyAlignment="1" applyProtection="1">
      <alignment horizontal="center" vertical="top" shrinkToFit="1"/>
      <protection locked="0"/>
    </xf>
    <xf numFmtId="0" fontId="23" fillId="5" borderId="0" xfId="0" applyFont="1" applyFill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right"/>
    </xf>
    <xf numFmtId="0" fontId="7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5" fillId="5" borderId="0" xfId="0" applyFont="1" applyFill="1" applyAlignment="1">
      <alignment horizontal="right"/>
    </xf>
    <xf numFmtId="0" fontId="2" fillId="5" borderId="9" xfId="0" applyFont="1" applyFill="1" applyBorder="1" applyAlignment="1">
      <alignment horizontal="center" vertical="center" shrinkToFit="1"/>
    </xf>
    <xf numFmtId="0" fontId="2" fillId="5" borderId="11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right" vertical="center"/>
    </xf>
    <xf numFmtId="0" fontId="6" fillId="2" borderId="7" xfId="2" applyFont="1" applyFill="1" applyBorder="1" applyAlignment="1">
      <alignment vertical="center"/>
    </xf>
    <xf numFmtId="0" fontId="9" fillId="5" borderId="23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center" shrinkToFit="1"/>
    </xf>
    <xf numFmtId="0" fontId="2" fillId="7" borderId="27" xfId="1" applyNumberFormat="1" applyFont="1" applyFill="1" applyBorder="1" applyAlignment="1" applyProtection="1">
      <alignment horizontal="center" vertical="center" shrinkToFit="1"/>
    </xf>
    <xf numFmtId="0" fontId="2" fillId="7" borderId="14" xfId="1" applyNumberFormat="1" applyFont="1" applyFill="1" applyBorder="1" applyAlignment="1" applyProtection="1">
      <alignment horizontal="center" vertical="center" shrinkToFit="1"/>
    </xf>
    <xf numFmtId="187" fontId="2" fillId="7" borderId="14" xfId="1" applyNumberFormat="1" applyFont="1" applyFill="1" applyBorder="1" applyAlignment="1" applyProtection="1">
      <alignment horizontal="center" shrinkToFit="1"/>
    </xf>
    <xf numFmtId="0" fontId="6" fillId="5" borderId="7" xfId="2" applyFont="1" applyFill="1" applyBorder="1" applyAlignment="1">
      <alignment vertical="center"/>
    </xf>
    <xf numFmtId="0" fontId="3" fillId="5" borderId="7" xfId="0" applyFont="1" applyFill="1" applyBorder="1" applyAlignment="1">
      <alignment horizontal="centerContinuous" vertical="center" shrinkToFit="1"/>
    </xf>
    <xf numFmtId="0" fontId="4" fillId="5" borderId="2" xfId="0" applyFont="1" applyFill="1" applyBorder="1" applyAlignment="1">
      <alignment horizontal="centerContinuous" vertical="center" shrinkToFit="1"/>
    </xf>
    <xf numFmtId="0" fontId="0" fillId="5" borderId="0" xfId="0" applyFill="1" applyAlignment="1" applyProtection="1">
      <alignment vertical="center"/>
      <protection locked="0"/>
    </xf>
    <xf numFmtId="0" fontId="2" fillId="5" borderId="22" xfId="0" applyFont="1" applyFill="1" applyBorder="1" applyAlignment="1">
      <alignment horizontal="right" vertical="center" shrinkToFit="1"/>
    </xf>
    <xf numFmtId="0" fontId="7" fillId="0" borderId="0" xfId="2" applyFont="1" applyAlignment="1" applyProtection="1">
      <alignment horizontal="center"/>
      <protection locked="0"/>
    </xf>
    <xf numFmtId="0" fontId="2" fillId="0" borderId="0" xfId="0" quotePrefix="1" applyFont="1" applyAlignment="1">
      <alignment horizontal="right"/>
    </xf>
    <xf numFmtId="0" fontId="7" fillId="0" borderId="0" xfId="0" quotePrefix="1" applyFont="1" applyAlignment="1">
      <alignment horizontal="right"/>
    </xf>
    <xf numFmtId="0" fontId="18" fillId="0" borderId="0" xfId="0" applyFont="1"/>
    <xf numFmtId="0" fontId="7" fillId="5" borderId="4" xfId="2" applyFont="1" applyFill="1" applyBorder="1" applyAlignment="1" applyProtection="1">
      <alignment horizontal="centerContinuous"/>
      <protection locked="0"/>
    </xf>
    <xf numFmtId="0" fontId="7" fillId="5" borderId="5" xfId="2" applyFont="1" applyFill="1" applyBorder="1" applyAlignment="1" applyProtection="1">
      <alignment horizontal="centerContinuous"/>
      <protection locked="0"/>
    </xf>
    <xf numFmtId="0" fontId="7" fillId="5" borderId="6" xfId="2" applyFont="1" applyFill="1" applyBorder="1" applyAlignment="1" applyProtection="1">
      <alignment horizontal="centerContinuous"/>
      <protection locked="0"/>
    </xf>
    <xf numFmtId="0" fontId="7" fillId="5" borderId="8" xfId="2" applyFont="1" applyFill="1" applyBorder="1" applyAlignment="1" applyProtection="1">
      <alignment horizontal="centerContinuous"/>
      <protection locked="0"/>
    </xf>
    <xf numFmtId="0" fontId="14" fillId="2" borderId="7" xfId="2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textRotation="90"/>
    </xf>
    <xf numFmtId="0" fontId="21" fillId="0" borderId="0" xfId="0" applyFont="1" applyAlignment="1">
      <alignment textRotation="90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top" shrinkToFit="1"/>
    </xf>
    <xf numFmtId="0" fontId="2" fillId="5" borderId="29" xfId="0" applyFont="1" applyFill="1" applyBorder="1" applyAlignment="1">
      <alignment vertical="center"/>
    </xf>
    <xf numFmtId="0" fontId="2" fillId="5" borderId="30" xfId="0" applyFont="1" applyFill="1" applyBorder="1" applyAlignment="1">
      <alignment vertical="center"/>
    </xf>
    <xf numFmtId="0" fontId="2" fillId="5" borderId="31" xfId="0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3" fontId="2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27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27" xfId="1" applyNumberFormat="1" applyFont="1" applyBorder="1" applyAlignment="1" applyProtection="1">
      <alignment horizontal="center" vertical="center" shrinkToFit="1"/>
    </xf>
    <xf numFmtId="0" fontId="2" fillId="5" borderId="32" xfId="0" applyFont="1" applyFill="1" applyBorder="1" applyAlignment="1">
      <alignment vertical="center"/>
    </xf>
    <xf numFmtId="0" fontId="2" fillId="5" borderId="33" xfId="0" applyFont="1" applyFill="1" applyBorder="1" applyAlignment="1">
      <alignment vertical="center"/>
    </xf>
    <xf numFmtId="3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5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15" xfId="1" applyNumberFormat="1" applyFont="1" applyBorder="1" applyAlignment="1" applyProtection="1">
      <alignment horizontal="center" vertical="center" shrinkToFit="1"/>
    </xf>
    <xf numFmtId="0" fontId="15" fillId="5" borderId="34" xfId="0" applyFont="1" applyFill="1" applyBorder="1" applyAlignment="1">
      <alignment horizontal="center" vertical="center" wrapText="1" shrinkToFit="1"/>
    </xf>
    <xf numFmtId="0" fontId="2" fillId="5" borderId="35" xfId="0" applyFont="1" applyFill="1" applyBorder="1" applyAlignment="1">
      <alignment horizontal="centerContinuous" vertical="center" shrinkToFit="1"/>
    </xf>
    <xf numFmtId="0" fontId="2" fillId="5" borderId="36" xfId="0" applyFont="1" applyFill="1" applyBorder="1" applyAlignment="1">
      <alignment horizontal="centerContinuous" vertical="center" shrinkToFit="1"/>
    </xf>
    <xf numFmtId="0" fontId="2" fillId="5" borderId="37" xfId="0" applyFont="1" applyFill="1" applyBorder="1" applyAlignment="1">
      <alignment horizontal="centerContinuous" vertical="center" shrinkToFit="1"/>
    </xf>
    <xf numFmtId="0" fontId="2" fillId="5" borderId="38" xfId="0" applyFont="1" applyFill="1" applyBorder="1" applyAlignment="1">
      <alignment horizontal="center" vertical="center" shrinkToFit="1"/>
    </xf>
    <xf numFmtId="0" fontId="2" fillId="5" borderId="39" xfId="0" applyFont="1" applyFill="1" applyBorder="1" applyAlignment="1">
      <alignment horizontal="center" vertical="center" shrinkToFit="1"/>
    </xf>
    <xf numFmtId="0" fontId="15" fillId="5" borderId="40" xfId="0" applyFont="1" applyFill="1" applyBorder="1" applyAlignment="1">
      <alignment horizontal="center" vertical="center" shrinkToFit="1"/>
    </xf>
    <xf numFmtId="0" fontId="2" fillId="5" borderId="41" xfId="0" quotePrefix="1" applyFont="1" applyFill="1" applyBorder="1" applyAlignment="1">
      <alignment horizontal="center" vertical="center" shrinkToFit="1"/>
    </xf>
    <xf numFmtId="0" fontId="15" fillId="5" borderId="42" xfId="0" applyFont="1" applyFill="1" applyBorder="1" applyAlignment="1">
      <alignment horizontal="center" vertical="center" shrinkToFit="1"/>
    </xf>
    <xf numFmtId="0" fontId="2" fillId="5" borderId="43" xfId="0" quotePrefix="1" applyFont="1" applyFill="1" applyBorder="1" applyAlignment="1">
      <alignment horizontal="center" vertical="center" shrinkToFit="1"/>
    </xf>
    <xf numFmtId="0" fontId="2" fillId="5" borderId="44" xfId="0" quotePrefix="1" applyFont="1" applyFill="1" applyBorder="1" applyAlignment="1">
      <alignment horizontal="center" vertical="center" shrinkToFit="1"/>
    </xf>
    <xf numFmtId="0" fontId="2" fillId="7" borderId="45" xfId="1" applyNumberFormat="1" applyFont="1" applyFill="1" applyBorder="1" applyAlignment="1" applyProtection="1">
      <alignment horizontal="center" vertical="center" shrinkToFit="1"/>
    </xf>
    <xf numFmtId="0" fontId="2" fillId="5" borderId="46" xfId="0" applyFont="1" applyFill="1" applyBorder="1" applyAlignment="1">
      <alignment horizontal="center" vertical="center" shrinkToFit="1"/>
    </xf>
    <xf numFmtId="0" fontId="2" fillId="4" borderId="47" xfId="0" applyFont="1" applyFill="1" applyBorder="1" applyAlignment="1">
      <alignment horizontal="center" vertical="center" shrinkToFit="1"/>
    </xf>
    <xf numFmtId="0" fontId="2" fillId="0" borderId="47" xfId="1" applyNumberFormat="1" applyFont="1" applyBorder="1" applyAlignment="1" applyProtection="1">
      <alignment horizontal="center" vertical="center" shrinkToFit="1"/>
    </xf>
    <xf numFmtId="0" fontId="2" fillId="2" borderId="47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48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45" xfId="1" applyNumberFormat="1" applyFont="1" applyFill="1" applyBorder="1" applyAlignment="1" applyProtection="1">
      <alignment horizontal="center" vertical="center" shrinkToFit="1"/>
      <protection locked="0"/>
    </xf>
    <xf numFmtId="0" fontId="3" fillId="5" borderId="49" xfId="0" applyFont="1" applyFill="1" applyBorder="1" applyAlignment="1">
      <alignment horizontal="center"/>
    </xf>
    <xf numFmtId="0" fontId="3" fillId="5" borderId="50" xfId="0" applyFont="1" applyFill="1" applyBorder="1" applyAlignment="1">
      <alignment horizontal="center"/>
    </xf>
    <xf numFmtId="0" fontId="3" fillId="5" borderId="51" xfId="0" applyFont="1" applyFill="1" applyBorder="1" applyAlignment="1">
      <alignment horizontal="center"/>
    </xf>
    <xf numFmtId="3" fontId="3" fillId="0" borderId="52" xfId="1" applyNumberFormat="1" applyFont="1" applyBorder="1" applyAlignment="1" applyProtection="1">
      <alignment horizontal="center" vertical="center" shrinkToFit="1"/>
    </xf>
    <xf numFmtId="0" fontId="3" fillId="0" borderId="53" xfId="1" applyNumberFormat="1" applyFont="1" applyBorder="1" applyAlignment="1" applyProtection="1">
      <alignment horizontal="center" vertical="center" shrinkToFit="1"/>
    </xf>
    <xf numFmtId="3" fontId="2" fillId="4" borderId="27" xfId="0" applyNumberFormat="1" applyFont="1" applyFill="1" applyBorder="1" applyAlignment="1">
      <alignment horizontal="center" vertical="center" shrinkToFit="1"/>
    </xf>
    <xf numFmtId="0" fontId="2" fillId="4" borderId="27" xfId="0" applyFont="1" applyFill="1" applyBorder="1" applyAlignment="1">
      <alignment horizontal="center" vertical="center" shrinkToFit="1"/>
    </xf>
    <xf numFmtId="0" fontId="2" fillId="4" borderId="27" xfId="1" applyNumberFormat="1" applyFont="1" applyFill="1" applyBorder="1" applyAlignment="1" applyProtection="1">
      <alignment horizontal="center" vertical="center" shrinkToFit="1"/>
    </xf>
    <xf numFmtId="0" fontId="2" fillId="4" borderId="45" xfId="0" applyFont="1" applyFill="1" applyBorder="1" applyAlignment="1">
      <alignment horizontal="center" vertical="center" shrinkToFit="1"/>
    </xf>
    <xf numFmtId="0" fontId="2" fillId="5" borderId="54" xfId="0" applyFont="1" applyFill="1" applyBorder="1" applyAlignment="1">
      <alignment vertical="center"/>
    </xf>
    <xf numFmtId="0" fontId="2" fillId="5" borderId="32" xfId="0" applyFont="1" applyFill="1" applyBorder="1" applyAlignment="1">
      <alignment horizontal="right" vertical="center" shrinkToFit="1"/>
    </xf>
    <xf numFmtId="0" fontId="2" fillId="5" borderId="55" xfId="0" applyFont="1" applyFill="1" applyBorder="1" applyAlignment="1">
      <alignment vertical="center"/>
    </xf>
    <xf numFmtId="0" fontId="2" fillId="4" borderId="15" xfId="0" applyFont="1" applyFill="1" applyBorder="1" applyAlignment="1">
      <alignment horizontal="center" vertical="center" shrinkToFit="1"/>
    </xf>
    <xf numFmtId="0" fontId="2" fillId="4" borderId="48" xfId="0" applyFont="1" applyFill="1" applyBorder="1" applyAlignment="1">
      <alignment horizontal="center" vertical="center" shrinkToFit="1"/>
    </xf>
    <xf numFmtId="0" fontId="2" fillId="5" borderId="57" xfId="0" quotePrefix="1" applyFont="1" applyFill="1" applyBorder="1" applyAlignment="1">
      <alignment horizontal="center" vertical="center" shrinkToFit="1"/>
    </xf>
    <xf numFmtId="0" fontId="2" fillId="5" borderId="56" xfId="0" applyFont="1" applyFill="1" applyBorder="1" applyAlignment="1">
      <alignment horizontal="center" vertical="center" shrinkToFit="1"/>
    </xf>
    <xf numFmtId="0" fontId="2" fillId="8" borderId="12" xfId="0" applyFont="1" applyFill="1" applyBorder="1"/>
    <xf numFmtId="0" fontId="18" fillId="0" borderId="1" xfId="0" applyFont="1" applyBorder="1"/>
    <xf numFmtId="0" fontId="9" fillId="0" borderId="2" xfId="0" applyFont="1" applyBorder="1"/>
    <xf numFmtId="0" fontId="2" fillId="0" borderId="2" xfId="0" applyFont="1" applyBorder="1"/>
    <xf numFmtId="0" fontId="2" fillId="0" borderId="3" xfId="0" applyFont="1" applyBorder="1"/>
    <xf numFmtId="0" fontId="9" fillId="0" borderId="4" xfId="0" applyFont="1" applyBorder="1"/>
    <xf numFmtId="0" fontId="2" fillId="0" borderId="5" xfId="0" applyFont="1" applyBorder="1"/>
    <xf numFmtId="0" fontId="24" fillId="0" borderId="4" xfId="0" applyFont="1" applyBorder="1"/>
    <xf numFmtId="0" fontId="7" fillId="0" borderId="5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7" fillId="0" borderId="2" xfId="2" applyFont="1" applyBorder="1"/>
    <xf numFmtId="0" fontId="7" fillId="0" borderId="3" xfId="2" applyFont="1" applyBorder="1"/>
    <xf numFmtId="0" fontId="7" fillId="0" borderId="4" xfId="2" applyFont="1" applyBorder="1"/>
    <xf numFmtId="0" fontId="7" fillId="0" borderId="5" xfId="2" applyFont="1" applyBorder="1"/>
    <xf numFmtId="0" fontId="7" fillId="0" borderId="6" xfId="2" applyFont="1" applyBorder="1"/>
    <xf numFmtId="0" fontId="7" fillId="0" borderId="7" xfId="2" applyFont="1" applyBorder="1"/>
    <xf numFmtId="0" fontId="7" fillId="0" borderId="8" xfId="2" applyFont="1" applyBorder="1"/>
    <xf numFmtId="0" fontId="7" fillId="0" borderId="1" xfId="2" applyFont="1" applyBorder="1" applyAlignment="1">
      <alignment horizontal="centerContinuous" vertical="center" shrinkToFit="1"/>
    </xf>
    <xf numFmtId="0" fontId="7" fillId="0" borderId="3" xfId="2" applyFont="1" applyBorder="1" applyAlignment="1">
      <alignment horizontal="centerContinuous" vertical="center" shrinkToFit="1"/>
    </xf>
    <xf numFmtId="0" fontId="7" fillId="0" borderId="4" xfId="2" applyFont="1" applyBorder="1" applyAlignment="1" applyProtection="1">
      <alignment horizontal="centerContinuous" vertical="center" shrinkToFit="1"/>
      <protection locked="0"/>
    </xf>
    <xf numFmtId="0" fontId="7" fillId="0" borderId="5" xfId="2" applyFont="1" applyBorder="1" applyAlignment="1" applyProtection="1">
      <alignment horizontal="centerContinuous" vertical="center" shrinkToFit="1"/>
      <protection locked="0"/>
    </xf>
    <xf numFmtId="0" fontId="7" fillId="0" borderId="6" xfId="2" applyFont="1" applyBorder="1" applyAlignment="1" applyProtection="1">
      <alignment horizontal="centerContinuous" vertical="center" shrinkToFit="1"/>
      <protection locked="0"/>
    </xf>
    <xf numFmtId="0" fontId="7" fillId="0" borderId="8" xfId="2" applyFont="1" applyBorder="1" applyAlignment="1" applyProtection="1">
      <alignment horizontal="centerContinuous" vertical="center" shrinkToFit="1"/>
      <protection locked="0"/>
    </xf>
    <xf numFmtId="0" fontId="3" fillId="5" borderId="44" xfId="0" quotePrefix="1" applyFont="1" applyFill="1" applyBorder="1" applyAlignment="1">
      <alignment horizontal="center" vertical="center" shrinkToFit="1"/>
    </xf>
    <xf numFmtId="0" fontId="3" fillId="5" borderId="19" xfId="0" applyFont="1" applyFill="1" applyBorder="1" applyAlignment="1">
      <alignment vertical="center"/>
    </xf>
    <xf numFmtId="0" fontId="3" fillId="5" borderId="57" xfId="0" quotePrefix="1" applyFont="1" applyFill="1" applyBorder="1" applyAlignment="1">
      <alignment horizontal="center" vertical="center" shrinkToFit="1"/>
    </xf>
    <xf numFmtId="0" fontId="3" fillId="5" borderId="54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/>
    </xf>
    <xf numFmtId="3" fontId="3" fillId="0" borderId="2" xfId="1" applyNumberFormat="1" applyFont="1" applyBorder="1" applyAlignment="1" applyProtection="1">
      <alignment horizontal="center" vertical="center" shrinkToFit="1"/>
    </xf>
    <xf numFmtId="0" fontId="3" fillId="0" borderId="2" xfId="1" applyNumberFormat="1" applyFont="1" applyBorder="1" applyAlignment="1" applyProtection="1">
      <alignment horizontal="center" vertical="center" shrinkToFit="1"/>
    </xf>
    <xf numFmtId="0" fontId="7" fillId="0" borderId="4" xfId="6" applyFont="1" applyBorder="1"/>
    <xf numFmtId="0" fontId="7" fillId="0" borderId="0" xfId="6" applyFont="1"/>
    <xf numFmtId="0" fontId="7" fillId="0" borderId="5" xfId="6" applyFont="1" applyBorder="1"/>
    <xf numFmtId="0" fontId="0" fillId="0" borderId="0" xfId="0" applyAlignment="1">
      <alignment vertical="center"/>
    </xf>
    <xf numFmtId="0" fontId="3" fillId="0" borderId="7" xfId="0" applyFont="1" applyBorder="1"/>
    <xf numFmtId="0" fontId="3" fillId="0" borderId="4" xfId="0" applyFont="1" applyBorder="1"/>
    <xf numFmtId="0" fontId="7" fillId="5" borderId="4" xfId="0" applyFont="1" applyFill="1" applyBorder="1" applyAlignment="1">
      <alignment horizontal="center" vertical="center" shrinkToFit="1"/>
    </xf>
    <xf numFmtId="0" fontId="7" fillId="5" borderId="9" xfId="0" applyFont="1" applyFill="1" applyBorder="1" applyAlignment="1">
      <alignment horizontal="centerContinuous" vertical="center" shrinkToFit="1"/>
    </xf>
    <xf numFmtId="0" fontId="7" fillId="5" borderId="9" xfId="0" applyFont="1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horizontal="center" vertical="center" shrinkToFit="1"/>
    </xf>
    <xf numFmtId="0" fontId="7" fillId="5" borderId="10" xfId="0" quotePrefix="1" applyFont="1" applyFill="1" applyBorder="1" applyAlignment="1">
      <alignment horizontal="center" vertical="center" shrinkToFit="1"/>
    </xf>
    <xf numFmtId="0" fontId="7" fillId="5" borderId="41" xfId="0" quotePrefix="1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11" xfId="0" quotePrefix="1" applyFont="1" applyFill="1" applyBorder="1" applyAlignment="1">
      <alignment horizontal="center" vertical="center" shrinkToFit="1"/>
    </xf>
    <xf numFmtId="0" fontId="7" fillId="5" borderId="43" xfId="0" quotePrefix="1" applyFont="1" applyFill="1" applyBorder="1" applyAlignment="1">
      <alignment horizontal="center" vertical="center" shrinkToFit="1"/>
    </xf>
    <xf numFmtId="0" fontId="7" fillId="7" borderId="13" xfId="0" applyFont="1" applyFill="1" applyBorder="1" applyAlignment="1">
      <alignment horizontal="center" vertical="center" shrinkToFit="1"/>
    </xf>
    <xf numFmtId="0" fontId="7" fillId="7" borderId="27" xfId="1" applyNumberFormat="1" applyFont="1" applyFill="1" applyBorder="1" applyAlignment="1" applyProtection="1">
      <alignment horizontal="center" vertical="center" shrinkToFit="1"/>
    </xf>
    <xf numFmtId="0" fontId="7" fillId="7" borderId="14" xfId="1" applyNumberFormat="1" applyFont="1" applyFill="1" applyBorder="1" applyAlignment="1" applyProtection="1">
      <alignment horizontal="center" vertical="center" shrinkToFit="1"/>
    </xf>
    <xf numFmtId="187" fontId="7" fillId="7" borderId="14" xfId="1" applyNumberFormat="1" applyFont="1" applyFill="1" applyBorder="1" applyAlignment="1" applyProtection="1">
      <alignment horizontal="center" shrinkToFit="1"/>
    </xf>
    <xf numFmtId="0" fontId="7" fillId="7" borderId="45" xfId="1" applyNumberFormat="1" applyFont="1" applyFill="1" applyBorder="1" applyAlignment="1" applyProtection="1">
      <alignment horizontal="center" vertical="center" shrinkToFit="1"/>
    </xf>
    <xf numFmtId="0" fontId="7" fillId="2" borderId="14" xfId="1" applyNumberFormat="1" applyFont="1" applyFill="1" applyBorder="1" applyAlignment="1" applyProtection="1">
      <alignment horizontal="center" vertical="center" shrinkToFit="1"/>
      <protection locked="0"/>
    </xf>
    <xf numFmtId="0" fontId="7" fillId="4" borderId="47" xfId="0" applyFont="1" applyFill="1" applyBorder="1" applyAlignment="1">
      <alignment horizontal="center" vertical="center" shrinkToFit="1"/>
    </xf>
    <xf numFmtId="0" fontId="7" fillId="2" borderId="15" xfId="1" applyNumberFormat="1" applyFont="1" applyFill="1" applyBorder="1" applyAlignment="1" applyProtection="1">
      <alignment horizontal="center" vertical="center" shrinkToFit="1"/>
      <protection locked="0"/>
    </xf>
    <xf numFmtId="0" fontId="7" fillId="4" borderId="27" xfId="0" applyFont="1" applyFill="1" applyBorder="1" applyAlignment="1">
      <alignment horizontal="center" vertical="center" shrinkToFit="1"/>
    </xf>
    <xf numFmtId="0" fontId="7" fillId="4" borderId="45" xfId="0" applyFont="1" applyFill="1" applyBorder="1" applyAlignment="1">
      <alignment horizontal="center" vertical="center" shrinkToFit="1"/>
    </xf>
    <xf numFmtId="3" fontId="7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27" xfId="1" applyNumberFormat="1" applyFont="1" applyFill="1" applyBorder="1" applyAlignment="1" applyProtection="1">
      <alignment horizontal="center" vertical="center" shrinkToFit="1"/>
      <protection locked="0"/>
    </xf>
    <xf numFmtId="3" fontId="6" fillId="0" borderId="52" xfId="1" applyNumberFormat="1" applyFont="1" applyBorder="1" applyAlignment="1" applyProtection="1">
      <alignment horizontal="center" vertical="center" shrinkToFit="1"/>
    </xf>
    <xf numFmtId="0" fontId="6" fillId="0" borderId="53" xfId="1" applyNumberFormat="1" applyFont="1" applyBorder="1" applyAlignment="1" applyProtection="1">
      <alignment horizontal="center" vertical="center" shrinkToFit="1"/>
    </xf>
    <xf numFmtId="0" fontId="6" fillId="4" borderId="14" xfId="1" applyNumberFormat="1" applyFont="1" applyFill="1" applyBorder="1" applyAlignment="1" applyProtection="1">
      <alignment horizontal="center" vertical="center" shrinkToFit="1"/>
    </xf>
    <xf numFmtId="0" fontId="6" fillId="4" borderId="15" xfId="1" applyNumberFormat="1" applyFont="1" applyFill="1" applyBorder="1" applyAlignment="1" applyProtection="1">
      <alignment horizontal="center" vertical="center" shrinkToFit="1"/>
    </xf>
    <xf numFmtId="0" fontId="6" fillId="4" borderId="27" xfId="1" applyNumberFormat="1" applyFont="1" applyFill="1" applyBorder="1" applyAlignment="1" applyProtection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6" fillId="7" borderId="13" xfId="0" applyFont="1" applyFill="1" applyBorder="1" applyAlignment="1">
      <alignment horizontal="center" vertical="center" shrinkToFit="1"/>
    </xf>
    <xf numFmtId="3" fontId="6" fillId="4" borderId="27" xfId="0" applyNumberFormat="1" applyFont="1" applyFill="1" applyBorder="1" applyAlignment="1">
      <alignment horizontal="center" vertical="center" shrinkToFit="1"/>
    </xf>
    <xf numFmtId="3" fontId="6" fillId="4" borderId="45" xfId="0" applyNumberFormat="1" applyFont="1" applyFill="1" applyBorder="1" applyAlignment="1">
      <alignment horizontal="center" vertical="center" shrinkToFit="1"/>
    </xf>
    <xf numFmtId="0" fontId="6" fillId="4" borderId="48" xfId="1" applyNumberFormat="1" applyFont="1" applyFill="1" applyBorder="1" applyAlignment="1" applyProtection="1">
      <alignment horizontal="center" vertical="center" shrinkToFit="1"/>
    </xf>
    <xf numFmtId="0" fontId="2" fillId="0" borderId="2" xfId="2" applyFont="1" applyBorder="1" applyAlignment="1">
      <alignment horizontal="center" vertical="top"/>
    </xf>
    <xf numFmtId="0" fontId="2" fillId="2" borderId="0" xfId="2" applyFont="1" applyFill="1" applyAlignment="1" applyProtection="1">
      <alignment horizontal="center"/>
      <protection locked="0"/>
    </xf>
    <xf numFmtId="0" fontId="2" fillId="2" borderId="7" xfId="2" applyFont="1" applyFill="1" applyBorder="1" applyAlignment="1" applyProtection="1">
      <alignment horizontal="center"/>
      <protection locked="0"/>
    </xf>
    <xf numFmtId="0" fontId="21" fillId="13" borderId="0" xfId="0" applyFont="1" applyFill="1" applyAlignment="1">
      <alignment textRotation="90" wrapText="1"/>
    </xf>
    <xf numFmtId="0" fontId="21" fillId="13" borderId="0" xfId="0" applyFont="1" applyFill="1" applyAlignment="1">
      <alignment textRotation="90"/>
    </xf>
    <xf numFmtId="0" fontId="21" fillId="13" borderId="0" xfId="0" applyFont="1" applyFill="1" applyAlignment="1">
      <alignment horizontal="center" vertical="top" shrinkToFit="1"/>
    </xf>
    <xf numFmtId="0" fontId="21" fillId="2" borderId="0" xfId="0" applyFont="1" applyFill="1" applyAlignment="1">
      <alignment textRotation="90" wrapText="1"/>
    </xf>
    <xf numFmtId="0" fontId="21" fillId="2" borderId="0" xfId="0" applyFont="1" applyFill="1" applyAlignment="1">
      <alignment textRotation="90"/>
    </xf>
    <xf numFmtId="0" fontId="21" fillId="2" borderId="0" xfId="0" applyFont="1" applyFill="1" applyAlignment="1">
      <alignment horizontal="center" vertical="top" shrinkToFit="1"/>
    </xf>
    <xf numFmtId="0" fontId="3" fillId="0" borderId="0" xfId="0" applyFont="1" applyAlignment="1">
      <alignment vertical="center"/>
    </xf>
    <xf numFmtId="0" fontId="2" fillId="8" borderId="5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2" fillId="5" borderId="0" xfId="0" applyFont="1" applyFill="1"/>
    <xf numFmtId="0" fontId="7" fillId="2" borderId="13" xfId="2" applyFont="1" applyFill="1" applyBorder="1" applyAlignment="1" applyProtection="1">
      <alignment vertical="top" wrapText="1" shrinkToFit="1"/>
      <protection locked="0"/>
    </xf>
    <xf numFmtId="0" fontId="7" fillId="2" borderId="14" xfId="2" applyFont="1" applyFill="1" applyBorder="1" applyAlignment="1" applyProtection="1">
      <alignment vertical="top" wrapText="1" shrinkToFit="1"/>
      <protection locked="0"/>
    </xf>
    <xf numFmtId="0" fontId="7" fillId="2" borderId="15" xfId="2" applyFont="1" applyFill="1" applyBorder="1" applyAlignment="1" applyProtection="1">
      <alignment vertical="top" wrapText="1" shrinkToFit="1"/>
      <protection locked="0"/>
    </xf>
    <xf numFmtId="3" fontId="6" fillId="14" borderId="14" xfId="0" applyNumberFormat="1" applyFont="1" applyFill="1" applyBorder="1" applyAlignment="1">
      <alignment horizontal="center" vertical="center" shrinkToFit="1"/>
    </xf>
    <xf numFmtId="3" fontId="6" fillId="14" borderId="15" xfId="0" applyNumberFormat="1" applyFont="1" applyFill="1" applyBorder="1" applyAlignment="1">
      <alignment horizontal="center" vertical="center" shrinkToFit="1"/>
    </xf>
    <xf numFmtId="0" fontId="7" fillId="14" borderId="47" xfId="1" applyNumberFormat="1" applyFont="1" applyFill="1" applyBorder="1" applyAlignment="1" applyProtection="1">
      <alignment horizontal="center" vertical="center" shrinkToFit="1"/>
    </xf>
    <xf numFmtId="0" fontId="7" fillId="14" borderId="48" xfId="1" applyNumberFormat="1" applyFont="1" applyFill="1" applyBorder="1" applyAlignment="1" applyProtection="1">
      <alignment horizontal="center" vertical="center" shrinkToFit="1"/>
    </xf>
    <xf numFmtId="0" fontId="7" fillId="14" borderId="45" xfId="1" applyNumberFormat="1" applyFont="1" applyFill="1" applyBorder="1" applyAlignment="1" applyProtection="1">
      <alignment horizontal="center" vertical="center" shrinkToFit="1"/>
    </xf>
    <xf numFmtId="0" fontId="33" fillId="0" borderId="0" xfId="7"/>
    <xf numFmtId="0" fontId="21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Alignment="1">
      <alignment horizontal="left" vertical="top" wrapText="1"/>
    </xf>
    <xf numFmtId="0" fontId="13" fillId="0" borderId="0" xfId="7" applyFont="1" applyAlignment="1">
      <alignment horizontal="center"/>
    </xf>
    <xf numFmtId="0" fontId="3" fillId="0" borderId="0" xfId="7" applyFont="1" applyAlignment="1">
      <alignment vertical="center" wrapText="1"/>
    </xf>
    <xf numFmtId="0" fontId="3" fillId="0" borderId="0" xfId="7" applyFont="1" applyAlignment="1">
      <alignment horizontal="left" vertical="center" wrapText="1"/>
    </xf>
    <xf numFmtId="0" fontId="34" fillId="0" borderId="0" xfId="7" applyFont="1"/>
    <xf numFmtId="0" fontId="3" fillId="0" borderId="12" xfId="7" applyFont="1" applyBorder="1" applyAlignment="1">
      <alignment horizontal="center" vertical="center" wrapText="1"/>
    </xf>
    <xf numFmtId="0" fontId="7" fillId="0" borderId="12" xfId="7" applyFont="1" applyBorder="1" applyAlignment="1">
      <alignment horizontal="center" vertical="center"/>
    </xf>
    <xf numFmtId="0" fontId="7" fillId="0" borderId="12" xfId="7" applyFont="1" applyBorder="1" applyAlignment="1">
      <alignment horizontal="left" vertical="center" wrapText="1" shrinkToFit="1"/>
    </xf>
    <xf numFmtId="0" fontId="7" fillId="0" borderId="12" xfId="7" applyFont="1" applyBorder="1" applyAlignment="1">
      <alignment horizontal="center" vertical="center" shrinkToFit="1"/>
    </xf>
    <xf numFmtId="0" fontId="7" fillId="0" borderId="12" xfId="7" applyFont="1" applyBorder="1" applyAlignment="1">
      <alignment vertical="center"/>
    </xf>
    <xf numFmtId="3" fontId="7" fillId="0" borderId="12" xfId="7" applyNumberFormat="1" applyFont="1" applyBorder="1" applyAlignment="1">
      <alignment vertical="center"/>
    </xf>
    <xf numFmtId="3" fontId="7" fillId="0" borderId="12" xfId="7" applyNumberFormat="1" applyFont="1" applyBorder="1" applyAlignment="1">
      <alignment horizontal="right" vertical="center"/>
    </xf>
    <xf numFmtId="0" fontId="2" fillId="0" borderId="0" xfId="7" applyFont="1"/>
    <xf numFmtId="0" fontId="7" fillId="0" borderId="0" xfId="8" applyFont="1"/>
    <xf numFmtId="0" fontId="7" fillId="5" borderId="4" xfId="8" applyFont="1" applyFill="1" applyBorder="1" applyAlignment="1" applyProtection="1">
      <alignment horizontal="centerContinuous" shrinkToFit="1"/>
      <protection locked="0"/>
    </xf>
    <xf numFmtId="0" fontId="7" fillId="5" borderId="0" xfId="8" applyFont="1" applyFill="1" applyAlignment="1" applyProtection="1">
      <alignment horizontal="centerContinuous" shrinkToFit="1"/>
      <protection locked="0"/>
    </xf>
    <xf numFmtId="0" fontId="7" fillId="5" borderId="5" xfId="8" applyFont="1" applyFill="1" applyBorder="1" applyAlignment="1" applyProtection="1">
      <alignment horizontal="centerContinuous" shrinkToFit="1"/>
      <protection locked="0"/>
    </xf>
    <xf numFmtId="0" fontId="7" fillId="5" borderId="6" xfId="8" applyFont="1" applyFill="1" applyBorder="1" applyAlignment="1" applyProtection="1">
      <alignment horizontal="centerContinuous" shrinkToFit="1"/>
      <protection locked="0"/>
    </xf>
    <xf numFmtId="0" fontId="7" fillId="5" borderId="7" xfId="8" applyFont="1" applyFill="1" applyBorder="1" applyAlignment="1" applyProtection="1">
      <alignment horizontal="centerContinuous" shrinkToFit="1"/>
      <protection locked="0"/>
    </xf>
    <xf numFmtId="0" fontId="7" fillId="5" borderId="8" xfId="8" applyFont="1" applyFill="1" applyBorder="1" applyAlignment="1" applyProtection="1">
      <alignment horizontal="centerContinuous" shrinkToFit="1"/>
      <protection locked="0"/>
    </xf>
    <xf numFmtId="0" fontId="13" fillId="0" borderId="0" xfId="7" applyFont="1" applyAlignment="1">
      <alignment vertical="center" wrapText="1"/>
    </xf>
    <xf numFmtId="0" fontId="13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vertical="top" wrapText="1"/>
    </xf>
    <xf numFmtId="0" fontId="10" fillId="0" borderId="0" xfId="7" applyFont="1" applyAlignment="1">
      <alignment horizontal="center"/>
    </xf>
    <xf numFmtId="0" fontId="10" fillId="0" borderId="0" xfId="7" applyFont="1" applyAlignment="1">
      <alignment horizontal="right" vertical="top" wrapText="1"/>
    </xf>
    <xf numFmtId="0" fontId="35" fillId="0" borderId="0" xfId="9" applyFont="1"/>
    <xf numFmtId="0" fontId="36" fillId="0" borderId="0" xfId="9" applyFont="1" applyAlignment="1">
      <alignment horizontal="center"/>
    </xf>
    <xf numFmtId="0" fontId="6" fillId="0" borderId="0" xfId="7" applyFont="1"/>
    <xf numFmtId="0" fontId="2" fillId="0" borderId="0" xfId="9" applyFont="1"/>
    <xf numFmtId="0" fontId="3" fillId="0" borderId="12" xfId="9" applyFont="1" applyBorder="1" applyAlignment="1">
      <alignment horizontal="center" vertical="center" wrapText="1"/>
    </xf>
    <xf numFmtId="0" fontId="35" fillId="0" borderId="12" xfId="9" applyFont="1" applyBorder="1" applyAlignment="1">
      <alignment horizontal="center" vertical="top"/>
    </xf>
    <xf numFmtId="0" fontId="7" fillId="0" borderId="12" xfId="9" applyFont="1" applyBorder="1" applyAlignment="1">
      <alignment vertical="top" wrapText="1"/>
    </xf>
    <xf numFmtId="0" fontId="7" fillId="0" borderId="12" xfId="9" applyFont="1" applyBorder="1" applyAlignment="1">
      <alignment horizontal="left" vertical="top" wrapText="1"/>
    </xf>
    <xf numFmtId="0" fontId="7" fillId="0" borderId="12" xfId="9" applyFont="1" applyBorder="1" applyAlignment="1">
      <alignment horizontal="center" vertical="top" wrapText="1"/>
    </xf>
    <xf numFmtId="3" fontId="7" fillId="0" borderId="12" xfId="9" applyNumberFormat="1" applyFont="1" applyBorder="1" applyAlignment="1">
      <alignment horizontal="center" vertical="top" wrapText="1"/>
    </xf>
    <xf numFmtId="0" fontId="2" fillId="0" borderId="12" xfId="9" applyFont="1" applyBorder="1" applyAlignment="1">
      <alignment horizontal="left" vertical="top" wrapText="1"/>
    </xf>
    <xf numFmtId="0" fontId="35" fillId="0" borderId="0" xfId="9" applyFont="1" applyAlignment="1">
      <alignment vertical="top"/>
    </xf>
    <xf numFmtId="0" fontId="3" fillId="0" borderId="0" xfId="9" applyFont="1" applyAlignment="1">
      <alignment horizontal="left"/>
    </xf>
    <xf numFmtId="0" fontId="7" fillId="5" borderId="9" xfId="8" applyFont="1" applyFill="1" applyBorder="1" applyAlignment="1">
      <alignment horizontal="center" vertical="top" shrinkToFit="1"/>
    </xf>
    <xf numFmtId="0" fontId="7" fillId="5" borderId="10" xfId="8" applyFont="1" applyFill="1" applyBorder="1" applyAlignment="1" applyProtection="1">
      <alignment horizontal="center" shrinkToFit="1"/>
      <protection locked="0"/>
    </xf>
    <xf numFmtId="0" fontId="7" fillId="5" borderId="11" xfId="8" applyFont="1" applyFill="1" applyBorder="1" applyAlignment="1" applyProtection="1">
      <alignment horizontal="center" shrinkToFit="1"/>
      <protection locked="0"/>
    </xf>
    <xf numFmtId="0" fontId="7" fillId="0" borderId="12" xfId="9" applyFont="1" applyBorder="1" applyAlignment="1">
      <alignment horizontal="center" wrapText="1"/>
    </xf>
    <xf numFmtId="3" fontId="7" fillId="0" borderId="12" xfId="9" applyNumberFormat="1" applyFont="1" applyBorder="1" applyAlignment="1">
      <alignment horizontal="center" wrapText="1"/>
    </xf>
    <xf numFmtId="0" fontId="2" fillId="0" borderId="12" xfId="9" applyFont="1" applyBorder="1" applyAlignment="1">
      <alignment horizontal="left" wrapText="1"/>
    </xf>
    <xf numFmtId="0" fontId="14" fillId="0" borderId="7" xfId="2" applyFont="1" applyBorder="1" applyAlignment="1" applyProtection="1">
      <alignment vertical="center"/>
      <protection locked="0"/>
    </xf>
    <xf numFmtId="0" fontId="3" fillId="0" borderId="0" xfId="9" applyFont="1" applyAlignment="1">
      <alignment horizontal="centerContinuous"/>
    </xf>
    <xf numFmtId="0" fontId="35" fillId="0" borderId="0" xfId="9" applyFont="1" applyAlignment="1">
      <alignment horizontal="centerContinuous"/>
    </xf>
    <xf numFmtId="0" fontId="2" fillId="0" borderId="0" xfId="9" applyFont="1" applyAlignment="1">
      <alignment horizontal="centerContinuous"/>
    </xf>
    <xf numFmtId="0" fontId="3" fillId="0" borderId="0" xfId="9" applyFont="1" applyAlignment="1">
      <alignment horizontal="centerContinuous" vertical="top"/>
    </xf>
    <xf numFmtId="0" fontId="7" fillId="0" borderId="0" xfId="8" applyFont="1" applyAlignment="1">
      <alignment vertical="top" shrinkToFit="1"/>
    </xf>
    <xf numFmtId="0" fontId="7" fillId="0" borderId="0" xfId="8" applyFont="1" applyAlignment="1" applyProtection="1">
      <alignment shrinkToFit="1"/>
      <protection locked="0"/>
    </xf>
    <xf numFmtId="0" fontId="7" fillId="0" borderId="0" xfId="8" applyFont="1" applyAlignment="1" applyProtection="1">
      <alignment horizontal="center" shrinkToFit="1"/>
      <protection locked="0"/>
    </xf>
    <xf numFmtId="0" fontId="2" fillId="0" borderId="0" xfId="9" applyFont="1" applyAlignment="1">
      <alignment horizontal="center" vertical="center" wrapText="1"/>
    </xf>
    <xf numFmtId="0" fontId="7" fillId="5" borderId="10" xfId="8" applyFont="1" applyFill="1" applyBorder="1" applyAlignment="1">
      <alignment horizontal="center" vertical="top" shrinkToFit="1"/>
    </xf>
    <xf numFmtId="0" fontId="24" fillId="0" borderId="12" xfId="5" applyFont="1" applyBorder="1" applyAlignment="1">
      <alignment horizontal="center" vertical="top" shrinkToFit="1"/>
    </xf>
    <xf numFmtId="0" fontId="24" fillId="0" borderId="12" xfId="5" applyFont="1" applyBorder="1" applyAlignment="1">
      <alignment horizontal="left" vertical="top" shrinkToFit="1"/>
    </xf>
    <xf numFmtId="0" fontId="24" fillId="0" borderId="12" xfId="5" applyFont="1" applyBorder="1" applyAlignment="1">
      <alignment vertical="top" shrinkToFit="1"/>
    </xf>
    <xf numFmtId="3" fontId="24" fillId="0" borderId="12" xfId="5" applyNumberFormat="1" applyFont="1" applyBorder="1" applyAlignment="1">
      <alignment horizontal="center" vertical="top" shrinkToFit="1"/>
    </xf>
    <xf numFmtId="3" fontId="24" fillId="0" borderId="12" xfId="5" applyNumberFormat="1" applyFont="1" applyBorder="1" applyAlignment="1">
      <alignment vertical="top" shrinkToFit="1"/>
    </xf>
    <xf numFmtId="0" fontId="9" fillId="0" borderId="12" xfId="4" applyFont="1" applyBorder="1" applyAlignment="1">
      <alignment vertical="center"/>
    </xf>
    <xf numFmtId="0" fontId="9" fillId="0" borderId="12" xfId="4" applyFont="1" applyBorder="1" applyAlignment="1">
      <alignment vertical="top" shrinkToFit="1"/>
    </xf>
    <xf numFmtId="3" fontId="9" fillId="0" borderId="12" xfId="4" applyNumberFormat="1" applyFont="1" applyBorder="1" applyAlignment="1">
      <alignment horizontal="center" vertical="top" shrinkToFit="1"/>
    </xf>
    <xf numFmtId="0" fontId="9" fillId="0" borderId="12" xfId="4" applyFont="1" applyBorder="1" applyAlignment="1">
      <alignment horizontal="center" vertical="top" shrinkToFit="1"/>
    </xf>
    <xf numFmtId="0" fontId="24" fillId="0" borderId="1" xfId="0" applyFont="1" applyBorder="1" applyAlignment="1">
      <alignment horizontal="centerContinuous" shrinkToFit="1"/>
    </xf>
    <xf numFmtId="0" fontId="24" fillId="0" borderId="3" xfId="0" applyFont="1" applyBorder="1"/>
    <xf numFmtId="0" fontId="24" fillId="9" borderId="16" xfId="0" applyFont="1" applyFill="1" applyBorder="1" applyAlignment="1">
      <alignment horizontal="centerContinuous" shrinkToFit="1"/>
    </xf>
    <xf numFmtId="0" fontId="24" fillId="9" borderId="18" xfId="0" applyFont="1" applyFill="1" applyBorder="1" applyAlignment="1">
      <alignment horizontal="centerContinuous" shrinkToFit="1"/>
    </xf>
    <xf numFmtId="0" fontId="24" fillId="10" borderId="16" xfId="0" applyFont="1" applyFill="1" applyBorder="1" applyAlignment="1">
      <alignment horizontal="centerContinuous" shrinkToFit="1"/>
    </xf>
    <xf numFmtId="0" fontId="24" fillId="10" borderId="18" xfId="0" applyFont="1" applyFill="1" applyBorder="1" applyAlignment="1">
      <alignment horizontal="centerContinuous" shrinkToFit="1"/>
    </xf>
    <xf numFmtId="0" fontId="24" fillId="11" borderId="16" xfId="0" applyFont="1" applyFill="1" applyBorder="1" applyAlignment="1">
      <alignment horizontal="centerContinuous" shrinkToFit="1"/>
    </xf>
    <xf numFmtId="0" fontId="24" fillId="11" borderId="18" xfId="0" applyFont="1" applyFill="1" applyBorder="1" applyAlignment="1">
      <alignment horizontal="centerContinuous" shrinkToFit="1"/>
    </xf>
    <xf numFmtId="0" fontId="24" fillId="11" borderId="17" xfId="0" applyFont="1" applyFill="1" applyBorder="1" applyAlignment="1">
      <alignment horizontal="centerContinuous" shrinkToFit="1"/>
    </xf>
    <xf numFmtId="0" fontId="24" fillId="9" borderId="1" xfId="0" applyFont="1" applyFill="1" applyBorder="1" applyAlignment="1">
      <alignment horizontal="centerContinuous" shrinkToFit="1"/>
    </xf>
    <xf numFmtId="0" fontId="24" fillId="9" borderId="2" xfId="0" applyFont="1" applyFill="1" applyBorder="1" applyAlignment="1">
      <alignment horizontal="centerContinuous" shrinkToFit="1"/>
    </xf>
    <xf numFmtId="0" fontId="24" fillId="9" borderId="3" xfId="0" applyFont="1" applyFill="1" applyBorder="1" applyAlignment="1">
      <alignment horizontal="centerContinuous" shrinkToFit="1"/>
    </xf>
    <xf numFmtId="0" fontId="24" fillId="0" borderId="9" xfId="0" applyFont="1" applyBorder="1" applyAlignment="1">
      <alignment horizontal="center" shrinkToFit="1"/>
    </xf>
    <xf numFmtId="0" fontId="24" fillId="0" borderId="6" xfId="0" applyFont="1" applyBorder="1" applyAlignment="1">
      <alignment horizontal="centerContinuous" shrinkToFit="1"/>
    </xf>
    <xf numFmtId="0" fontId="24" fillId="0" borderId="7" xfId="0" applyFont="1" applyBorder="1" applyAlignment="1">
      <alignment horizontal="centerContinuous" shrinkToFit="1"/>
    </xf>
    <xf numFmtId="0" fontId="24" fillId="12" borderId="16" xfId="0" applyFont="1" applyFill="1" applyBorder="1" applyAlignment="1">
      <alignment horizontal="centerContinuous" shrinkToFit="1"/>
    </xf>
    <xf numFmtId="0" fontId="24" fillId="12" borderId="18" xfId="0" applyFont="1" applyFill="1" applyBorder="1" applyAlignment="1">
      <alignment horizontal="centerContinuous" shrinkToFit="1"/>
    </xf>
    <xf numFmtId="0" fontId="24" fillId="12" borderId="17" xfId="0" applyFont="1" applyFill="1" applyBorder="1" applyAlignment="1">
      <alignment horizontal="centerContinuous" shrinkToFit="1"/>
    </xf>
    <xf numFmtId="0" fontId="24" fillId="0" borderId="16" xfId="0" applyFont="1" applyBorder="1" applyAlignment="1">
      <alignment horizontal="centerContinuous" shrinkToFit="1"/>
    </xf>
    <xf numFmtId="0" fontId="24" fillId="0" borderId="18" xfId="0" applyFont="1" applyBorder="1" applyAlignment="1">
      <alignment horizontal="centerContinuous" shrinkToFit="1"/>
    </xf>
    <xf numFmtId="0" fontId="24" fillId="0" borderId="17" xfId="0" applyFont="1" applyBorder="1" applyAlignment="1">
      <alignment horizontal="centerContinuous" shrinkToFit="1"/>
    </xf>
    <xf numFmtId="0" fontId="24" fillId="2" borderId="16" xfId="0" applyFont="1" applyFill="1" applyBorder="1" applyAlignment="1">
      <alignment horizontal="centerContinuous" shrinkToFit="1"/>
    </xf>
    <xf numFmtId="0" fontId="24" fillId="2" borderId="18" xfId="0" applyFont="1" applyFill="1" applyBorder="1" applyAlignment="1">
      <alignment horizontal="centerContinuous" shrinkToFit="1"/>
    </xf>
    <xf numFmtId="0" fontId="24" fillId="2" borderId="17" xfId="0" applyFont="1" applyFill="1" applyBorder="1" applyAlignment="1">
      <alignment horizontal="centerContinuous" shrinkToFit="1"/>
    </xf>
    <xf numFmtId="0" fontId="24" fillId="9" borderId="6" xfId="0" applyFont="1" applyFill="1" applyBorder="1" applyAlignment="1">
      <alignment horizontal="centerContinuous" shrinkToFit="1"/>
    </xf>
    <xf numFmtId="0" fontId="24" fillId="9" borderId="7" xfId="0" applyFont="1" applyFill="1" applyBorder="1" applyAlignment="1">
      <alignment horizontal="centerContinuous" shrinkToFit="1"/>
    </xf>
    <xf numFmtId="0" fontId="24" fillId="9" borderId="8" xfId="0" applyFont="1" applyFill="1" applyBorder="1" applyAlignment="1">
      <alignment horizontal="centerContinuous" shrinkToFit="1"/>
    </xf>
    <xf numFmtId="0" fontId="24" fillId="0" borderId="10" xfId="0" applyFont="1" applyBorder="1" applyAlignment="1">
      <alignment horizontal="center" shrinkToFit="1"/>
    </xf>
    <xf numFmtId="0" fontId="24" fillId="0" borderId="12" xfId="0" applyFont="1" applyBorder="1" applyAlignment="1">
      <alignment horizontal="center" shrinkToFit="1"/>
    </xf>
    <xf numFmtId="0" fontId="24" fillId="12" borderId="12" xfId="0" applyFont="1" applyFill="1" applyBorder="1" applyAlignment="1">
      <alignment horizontal="center" shrinkToFit="1"/>
    </xf>
    <xf numFmtId="0" fontId="24" fillId="2" borderId="12" xfId="0" applyFont="1" applyFill="1" applyBorder="1" applyAlignment="1">
      <alignment horizontal="center" shrinkToFit="1"/>
    </xf>
    <xf numFmtId="0" fontId="24" fillId="0" borderId="11" xfId="0" applyFont="1" applyBorder="1" applyAlignment="1">
      <alignment horizontal="center" shrinkToFit="1"/>
    </xf>
    <xf numFmtId="3" fontId="24" fillId="2" borderId="13" xfId="0" applyNumberFormat="1" applyFont="1" applyFill="1" applyBorder="1" applyAlignment="1">
      <alignment horizontal="center" shrinkToFit="1"/>
    </xf>
    <xf numFmtId="0" fontId="24" fillId="2" borderId="13" xfId="0" applyFont="1" applyFill="1" applyBorder="1" applyAlignment="1">
      <alignment horizontal="center" shrinkToFit="1"/>
    </xf>
    <xf numFmtId="3" fontId="24" fillId="0" borderId="13" xfId="0" applyNumberFormat="1" applyFont="1" applyBorder="1" applyAlignment="1">
      <alignment horizontal="center" shrinkToFit="1"/>
    </xf>
    <xf numFmtId="0" fontId="24" fillId="3" borderId="14" xfId="0" applyFont="1" applyFill="1" applyBorder="1" applyAlignment="1">
      <alignment horizontal="center" shrinkToFit="1"/>
    </xf>
    <xf numFmtId="3" fontId="24" fillId="2" borderId="14" xfId="0" applyNumberFormat="1" applyFont="1" applyFill="1" applyBorder="1" applyAlignment="1">
      <alignment horizontal="center" shrinkToFit="1"/>
    </xf>
    <xf numFmtId="3" fontId="24" fillId="0" borderId="14" xfId="0" applyNumberFormat="1" applyFont="1" applyBorder="1" applyAlignment="1">
      <alignment horizontal="center" shrinkToFit="1"/>
    </xf>
    <xf numFmtId="0" fontId="24" fillId="0" borderId="13" xfId="0" applyFont="1" applyBorder="1" applyAlignment="1">
      <alignment shrinkToFit="1"/>
    </xf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shrinkToFit="1"/>
    </xf>
    <xf numFmtId="0" fontId="3" fillId="0" borderId="0" xfId="7" applyFont="1" applyAlignment="1">
      <alignment horizontal="center" vertical="center" wrapText="1"/>
    </xf>
    <xf numFmtId="0" fontId="2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6" fillId="0" borderId="0" xfId="8" applyFont="1" applyAlignment="1">
      <alignment vertical="center"/>
    </xf>
    <xf numFmtId="0" fontId="7" fillId="5" borderId="4" xfId="8" applyFont="1" applyFill="1" applyBorder="1" applyAlignment="1" applyProtection="1">
      <alignment horizontal="centerContinuous" vertical="center" shrinkToFit="1"/>
      <protection locked="0"/>
    </xf>
    <xf numFmtId="0" fontId="7" fillId="5" borderId="0" xfId="8" applyFont="1" applyFill="1" applyAlignment="1" applyProtection="1">
      <alignment horizontal="centerContinuous" vertical="center" shrinkToFit="1"/>
      <protection locked="0"/>
    </xf>
    <xf numFmtId="0" fontId="7" fillId="5" borderId="5" xfId="8" applyFont="1" applyFill="1" applyBorder="1" applyAlignment="1" applyProtection="1">
      <alignment horizontal="centerContinuous" vertical="center" shrinkToFit="1"/>
      <protection locked="0"/>
    </xf>
    <xf numFmtId="0" fontId="7" fillId="5" borderId="6" xfId="8" applyFont="1" applyFill="1" applyBorder="1" applyAlignment="1" applyProtection="1">
      <alignment horizontal="centerContinuous" vertical="center" shrinkToFit="1"/>
      <protection locked="0"/>
    </xf>
    <xf numFmtId="0" fontId="7" fillId="5" borderId="7" xfId="8" applyFont="1" applyFill="1" applyBorder="1" applyAlignment="1" applyProtection="1">
      <alignment horizontal="centerContinuous" vertical="center" shrinkToFit="1"/>
      <protection locked="0"/>
    </xf>
    <xf numFmtId="0" fontId="7" fillId="5" borderId="8" xfId="8" applyFont="1" applyFill="1" applyBorder="1" applyAlignment="1" applyProtection="1">
      <alignment horizontal="centerContinuous" vertical="center" shrinkToFit="1"/>
      <protection locked="0"/>
    </xf>
    <xf numFmtId="0" fontId="2" fillId="0" borderId="0" xfId="7" applyFont="1" applyAlignment="1">
      <alignment horizontal="center" vertical="center" wrapText="1"/>
    </xf>
    <xf numFmtId="0" fontId="3" fillId="0" borderId="0" xfId="7" applyFont="1" applyAlignment="1">
      <alignment horizontal="right" vertical="center" wrapText="1"/>
    </xf>
    <xf numFmtId="0" fontId="2" fillId="0" borderId="0" xfId="7" applyFont="1" applyAlignment="1">
      <alignment vertical="center" wrapText="1"/>
    </xf>
    <xf numFmtId="0" fontId="39" fillId="0" borderId="0" xfId="0" applyFont="1"/>
    <xf numFmtId="0" fontId="7" fillId="0" borderId="0" xfId="9" applyFont="1"/>
    <xf numFmtId="0" fontId="7" fillId="3" borderId="27" xfId="2" applyFont="1" applyFill="1" applyBorder="1" applyAlignment="1" applyProtection="1">
      <alignment horizontal="center" vertical="top" shrinkToFit="1"/>
      <protection locked="0"/>
    </xf>
    <xf numFmtId="0" fontId="18" fillId="0" borderId="4" xfId="0" applyFont="1" applyBorder="1"/>
    <xf numFmtId="0" fontId="3" fillId="0" borderId="0" xfId="7" applyFont="1" applyAlignment="1">
      <alignment vertical="center"/>
    </xf>
    <xf numFmtId="0" fontId="3" fillId="0" borderId="0" xfId="7" applyFont="1" applyAlignment="1">
      <alignment horizontal="right" vertical="center"/>
    </xf>
    <xf numFmtId="0" fontId="36" fillId="0" borderId="0" xfId="9" applyFont="1" applyAlignment="1">
      <alignment horizontal="right"/>
    </xf>
    <xf numFmtId="0" fontId="6" fillId="0" borderId="0" xfId="7" applyFont="1" applyAlignment="1">
      <alignment horizontal="centerContinuous" vertical="center"/>
    </xf>
    <xf numFmtId="0" fontId="4" fillId="3" borderId="0" xfId="0" applyFont="1" applyFill="1" applyAlignment="1" applyProtection="1">
      <alignment horizontal="left" vertical="center"/>
      <protection locked="0"/>
    </xf>
    <xf numFmtId="0" fontId="2" fillId="4" borderId="1" xfId="0" applyFont="1" applyFill="1" applyBorder="1" applyAlignment="1">
      <alignment horizontal="center" vertical="top"/>
    </xf>
    <xf numFmtId="0" fontId="2" fillId="4" borderId="3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7" fillId="0" borderId="9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7" fillId="0" borderId="16" xfId="2" applyFont="1" applyBorder="1" applyAlignment="1">
      <alignment horizontal="center" vertical="center" wrapText="1" shrinkToFit="1"/>
    </xf>
    <xf numFmtId="0" fontId="7" fillId="0" borderId="18" xfId="2" applyFont="1" applyBorder="1" applyAlignment="1">
      <alignment horizontal="center" vertical="center" wrapText="1" shrinkToFit="1"/>
    </xf>
    <xf numFmtId="0" fontId="7" fillId="0" borderId="9" xfId="2" applyFont="1" applyBorder="1" applyAlignment="1">
      <alignment horizontal="center" vertical="center"/>
    </xf>
    <xf numFmtId="0" fontId="2" fillId="0" borderId="0" xfId="7" applyFont="1" applyAlignment="1">
      <alignment horizontal="left" vertical="center" wrapText="1"/>
    </xf>
    <xf numFmtId="0" fontId="7" fillId="5" borderId="1" xfId="8" applyFont="1" applyFill="1" applyBorder="1" applyAlignment="1">
      <alignment horizontal="center" vertical="center"/>
    </xf>
    <xf numFmtId="0" fontId="7" fillId="5" borderId="2" xfId="8" applyFont="1" applyFill="1" applyBorder="1" applyAlignment="1">
      <alignment horizontal="center" vertical="center"/>
    </xf>
    <xf numFmtId="0" fontId="7" fillId="5" borderId="3" xfId="8" applyFont="1" applyFill="1" applyBorder="1" applyAlignment="1">
      <alignment horizontal="center" vertical="center"/>
    </xf>
    <xf numFmtId="0" fontId="7" fillId="5" borderId="4" xfId="8" applyFont="1" applyFill="1" applyBorder="1" applyAlignment="1" applyProtection="1">
      <alignment horizontal="center" vertical="center" shrinkToFit="1"/>
      <protection locked="0"/>
    </xf>
    <xf numFmtId="0" fontId="7" fillId="5" borderId="0" xfId="8" applyFont="1" applyFill="1" applyAlignment="1" applyProtection="1">
      <alignment horizontal="center" vertical="center" shrinkToFit="1"/>
      <protection locked="0"/>
    </xf>
    <xf numFmtId="0" fontId="7" fillId="5" borderId="5" xfId="8" applyFont="1" applyFill="1" applyBorder="1" applyAlignment="1" applyProtection="1">
      <alignment horizontal="center" vertical="center" shrinkToFit="1"/>
      <protection locked="0"/>
    </xf>
    <xf numFmtId="0" fontId="3" fillId="0" borderId="12" xfId="7" applyFont="1" applyBorder="1" applyAlignment="1">
      <alignment horizontal="center" vertical="center" wrapText="1"/>
    </xf>
    <xf numFmtId="0" fontId="3" fillId="0" borderId="9" xfId="7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6" fillId="0" borderId="0" xfId="7" applyFont="1" applyAlignment="1">
      <alignment horizontal="center" vertical="center"/>
    </xf>
    <xf numFmtId="0" fontId="3" fillId="0" borderId="10" xfId="7" applyFont="1" applyBorder="1" applyAlignment="1">
      <alignment horizontal="center" vertical="center" wrapText="1"/>
    </xf>
    <xf numFmtId="0" fontId="3" fillId="0" borderId="16" xfId="7" applyFont="1" applyBorder="1" applyAlignment="1">
      <alignment horizontal="center" vertical="center" wrapText="1"/>
    </xf>
    <xf numFmtId="0" fontId="3" fillId="0" borderId="18" xfId="7" applyFont="1" applyBorder="1" applyAlignment="1">
      <alignment horizontal="center" vertical="center" wrapText="1"/>
    </xf>
    <xf numFmtId="0" fontId="3" fillId="0" borderId="17" xfId="7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7" fillId="0" borderId="11" xfId="9" applyFont="1" applyBorder="1" applyAlignment="1">
      <alignment horizontal="center" vertical="center" wrapText="1"/>
    </xf>
    <xf numFmtId="0" fontId="36" fillId="0" borderId="12" xfId="9" applyFont="1" applyBorder="1" applyAlignment="1">
      <alignment horizontal="center" vertical="center" wrapText="1"/>
    </xf>
    <xf numFmtId="0" fontId="3" fillId="0" borderId="12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0" fontId="3" fillId="0" borderId="16" xfId="9" applyFont="1" applyBorder="1" applyAlignment="1">
      <alignment horizontal="center" vertical="center" wrapText="1"/>
    </xf>
    <xf numFmtId="0" fontId="3" fillId="0" borderId="18" xfId="9" applyFont="1" applyBorder="1" applyAlignment="1">
      <alignment horizontal="center" vertical="center" wrapText="1"/>
    </xf>
    <xf numFmtId="0" fontId="3" fillId="0" borderId="17" xfId="9" applyFont="1" applyBorder="1" applyAlignment="1">
      <alignment horizontal="center" vertical="center" wrapText="1"/>
    </xf>
    <xf numFmtId="0" fontId="10" fillId="0" borderId="9" xfId="9" applyFont="1" applyBorder="1" applyAlignment="1">
      <alignment horizontal="center" vertical="center" wrapText="1"/>
    </xf>
    <xf numFmtId="0" fontId="37" fillId="0" borderId="11" xfId="9" applyFont="1" applyBorder="1" applyAlignment="1">
      <alignment horizontal="center" vertical="center" wrapText="1"/>
    </xf>
    <xf numFmtId="0" fontId="3" fillId="0" borderId="9" xfId="9" applyFont="1" applyBorder="1" applyAlignment="1">
      <alignment horizontal="center" vertical="center" wrapText="1"/>
    </xf>
    <xf numFmtId="0" fontId="38" fillId="0" borderId="11" xfId="9" applyFont="1" applyBorder="1" applyAlignment="1">
      <alignment horizontal="center" vertical="center" wrapText="1"/>
    </xf>
    <xf numFmtId="0" fontId="4" fillId="3" borderId="25" xfId="0" applyFont="1" applyFill="1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7" fillId="5" borderId="1" xfId="2" applyFont="1" applyFill="1" applyBorder="1" applyAlignment="1">
      <alignment horizontal="center" vertical="top"/>
    </xf>
    <xf numFmtId="0" fontId="7" fillId="5" borderId="3" xfId="2" applyFont="1" applyFill="1" applyBorder="1" applyAlignment="1">
      <alignment horizontal="center" vertical="top"/>
    </xf>
    <xf numFmtId="0" fontId="10" fillId="0" borderId="9" xfId="7" applyFont="1" applyBorder="1" applyAlignment="1">
      <alignment horizontal="center" vertical="center" wrapText="1"/>
    </xf>
    <xf numFmtId="0" fontId="10" fillId="0" borderId="11" xfId="7" applyFont="1" applyBorder="1" applyAlignment="1">
      <alignment horizontal="center" vertical="center" wrapText="1"/>
    </xf>
    <xf numFmtId="0" fontId="9" fillId="0" borderId="0" xfId="7" applyFont="1" applyAlignment="1">
      <alignment horizontal="left" vertical="top" wrapText="1"/>
    </xf>
    <xf numFmtId="0" fontId="10" fillId="0" borderId="12" xfId="7" applyFont="1" applyBorder="1" applyAlignment="1">
      <alignment horizontal="center" vertical="center" wrapText="1"/>
    </xf>
    <xf numFmtId="0" fontId="3" fillId="0" borderId="0" xfId="7" applyFont="1" applyAlignment="1">
      <alignment horizontal="center"/>
    </xf>
    <xf numFmtId="0" fontId="6" fillId="0" borderId="0" xfId="7" applyFont="1" applyAlignment="1">
      <alignment horizontal="center"/>
    </xf>
    <xf numFmtId="0" fontId="3" fillId="0" borderId="0" xfId="7" applyFont="1" applyAlignment="1">
      <alignment horizontal="left"/>
    </xf>
    <xf numFmtId="0" fontId="7" fillId="5" borderId="1" xfId="8" applyFont="1" applyFill="1" applyBorder="1" applyAlignment="1">
      <alignment horizontal="center" vertical="top"/>
    </xf>
    <xf numFmtId="0" fontId="7" fillId="5" borderId="2" xfId="8" applyFont="1" applyFill="1" applyBorder="1" applyAlignment="1">
      <alignment horizontal="center" vertical="top"/>
    </xf>
    <xf numFmtId="0" fontId="7" fillId="5" borderId="3" xfId="8" applyFont="1" applyFill="1" applyBorder="1" applyAlignment="1">
      <alignment horizontal="center" vertical="top"/>
    </xf>
    <xf numFmtId="0" fontId="7" fillId="5" borderId="4" xfId="8" applyFont="1" applyFill="1" applyBorder="1" applyAlignment="1" applyProtection="1">
      <alignment horizontal="center" shrinkToFit="1"/>
      <protection locked="0"/>
    </xf>
    <xf numFmtId="0" fontId="7" fillId="5" borderId="0" xfId="8" applyFont="1" applyFill="1" applyAlignment="1" applyProtection="1">
      <alignment horizontal="center" shrinkToFit="1"/>
      <protection locked="0"/>
    </xf>
    <xf numFmtId="0" fontId="7" fillId="5" borderId="5" xfId="8" applyFont="1" applyFill="1" applyBorder="1" applyAlignment="1" applyProtection="1">
      <alignment horizontal="center" shrinkToFit="1"/>
      <protection locked="0"/>
    </xf>
    <xf numFmtId="0" fontId="3" fillId="0" borderId="0" xfId="9" applyFont="1" applyAlignment="1">
      <alignment horizontal="center"/>
    </xf>
    <xf numFmtId="0" fontId="2" fillId="0" borderId="0" xfId="9" applyFont="1" applyAlignment="1">
      <alignment horizontal="center"/>
    </xf>
    <xf numFmtId="0" fontId="3" fillId="0" borderId="0" xfId="9" applyFont="1" applyAlignment="1">
      <alignment horizontal="center" vertical="top"/>
    </xf>
    <xf numFmtId="0" fontId="6" fillId="0" borderId="0" xfId="7" applyFont="1" applyAlignment="1">
      <alignment horizontal="center" vertical="top"/>
    </xf>
    <xf numFmtId="0" fontId="2" fillId="0" borderId="11" xfId="9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/>
    </xf>
    <xf numFmtId="49" fontId="24" fillId="0" borderId="9" xfId="4" applyNumberFormat="1" applyFont="1" applyBorder="1" applyAlignment="1">
      <alignment horizontal="center" textRotation="90" wrapText="1"/>
    </xf>
    <xf numFmtId="49" fontId="24" fillId="0" borderId="10" xfId="4" applyNumberFormat="1" applyFont="1" applyBorder="1" applyAlignment="1">
      <alignment horizontal="center" textRotation="90" wrapText="1"/>
    </xf>
    <xf numFmtId="49" fontId="24" fillId="0" borderId="11" xfId="4" applyNumberFormat="1" applyFont="1" applyBorder="1" applyAlignment="1">
      <alignment horizontal="center" textRotation="90" wrapText="1"/>
    </xf>
    <xf numFmtId="49" fontId="24" fillId="0" borderId="9" xfId="4" applyNumberFormat="1" applyFont="1" applyBorder="1" applyAlignment="1">
      <alignment horizontal="left" textRotation="90" wrapText="1"/>
    </xf>
    <xf numFmtId="0" fontId="9" fillId="0" borderId="10" xfId="0" applyFont="1" applyBorder="1"/>
    <xf numFmtId="0" fontId="9" fillId="0" borderId="11" xfId="0" applyFont="1" applyBorder="1"/>
    <xf numFmtId="49" fontId="24" fillId="0" borderId="1" xfId="4" applyNumberFormat="1" applyFont="1" applyBorder="1" applyAlignment="1">
      <alignment horizontal="center" vertical="center" wrapText="1"/>
    </xf>
    <xf numFmtId="49" fontId="24" fillId="0" borderId="2" xfId="4" applyNumberFormat="1" applyFont="1" applyBorder="1" applyAlignment="1">
      <alignment horizontal="center" vertical="center" wrapText="1"/>
    </xf>
    <xf numFmtId="49" fontId="24" fillId="0" borderId="3" xfId="4" applyNumberFormat="1" applyFont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 textRotation="90"/>
    </xf>
    <xf numFmtId="0" fontId="9" fillId="0" borderId="11" xfId="0" applyFont="1" applyBorder="1" applyAlignment="1">
      <alignment textRotation="90"/>
    </xf>
    <xf numFmtId="0" fontId="9" fillId="0" borderId="9" xfId="4" applyFont="1" applyBorder="1" applyAlignment="1">
      <alignment horizontal="center" textRotation="90"/>
    </xf>
    <xf numFmtId="49" fontId="24" fillId="0" borderId="9" xfId="4" applyNumberFormat="1" applyFont="1" applyBorder="1" applyAlignment="1">
      <alignment horizontal="center" vertical="center" textRotation="90" wrapText="1"/>
    </xf>
    <xf numFmtId="49" fontId="24" fillId="0" borderId="10" xfId="4" applyNumberFormat="1" applyFont="1" applyBorder="1" applyAlignment="1">
      <alignment horizontal="center" vertical="center" textRotation="90" wrapText="1"/>
    </xf>
    <xf numFmtId="49" fontId="24" fillId="0" borderId="11" xfId="4" applyNumberFormat="1" applyFont="1" applyBorder="1" applyAlignment="1">
      <alignment horizontal="center" vertical="center" textRotation="90" wrapText="1"/>
    </xf>
    <xf numFmtId="0" fontId="9" fillId="0" borderId="9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 wrapText="1"/>
    </xf>
    <xf numFmtId="0" fontId="9" fillId="0" borderId="10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9" fillId="0" borderId="16" xfId="4" applyFont="1" applyBorder="1" applyAlignment="1">
      <alignment horizontal="center" vertical="center" shrinkToFit="1"/>
    </xf>
    <xf numFmtId="0" fontId="9" fillId="0" borderId="18" xfId="4" applyFont="1" applyBorder="1" applyAlignment="1">
      <alignment horizontal="center" vertical="center" shrinkToFit="1"/>
    </xf>
    <xf numFmtId="0" fontId="9" fillId="0" borderId="17" xfId="4" applyFont="1" applyBorder="1" applyAlignment="1">
      <alignment horizontal="center" vertical="center" shrinkToFit="1"/>
    </xf>
    <xf numFmtId="0" fontId="9" fillId="0" borderId="10" xfId="4" applyFont="1" applyBorder="1" applyAlignment="1">
      <alignment horizontal="center" textRotation="90"/>
    </xf>
    <xf numFmtId="0" fontId="9" fillId="0" borderId="11" xfId="4" applyFont="1" applyBorder="1" applyAlignment="1">
      <alignment horizontal="center" textRotation="90"/>
    </xf>
    <xf numFmtId="0" fontId="9" fillId="0" borderId="1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49" fontId="24" fillId="0" borderId="6" xfId="4" applyNumberFormat="1" applyFont="1" applyBorder="1" applyAlignment="1">
      <alignment horizontal="center" vertical="center" wrapText="1"/>
    </xf>
    <xf numFmtId="49" fontId="24" fillId="0" borderId="8" xfId="4" applyNumberFormat="1" applyFont="1" applyBorder="1" applyAlignment="1">
      <alignment horizontal="center" vertical="center" wrapText="1"/>
    </xf>
    <xf numFmtId="49" fontId="24" fillId="0" borderId="7" xfId="4" applyNumberFormat="1" applyFont="1" applyBorder="1" applyAlignment="1">
      <alignment horizontal="center" vertical="center" wrapText="1"/>
    </xf>
    <xf numFmtId="0" fontId="9" fillId="0" borderId="9" xfId="4" applyFont="1" applyBorder="1" applyAlignment="1">
      <alignment horizontal="center" textRotation="90" wrapText="1"/>
    </xf>
    <xf numFmtId="49" fontId="24" fillId="0" borderId="9" xfId="4" applyNumberFormat="1" applyFont="1" applyBorder="1" applyAlignment="1">
      <alignment horizontal="center" vertical="center" wrapText="1"/>
    </xf>
    <xf numFmtId="0" fontId="9" fillId="0" borderId="10" xfId="4" applyFont="1" applyBorder="1" applyAlignment="1">
      <alignment horizontal="center" vertical="center" textRotation="90"/>
    </xf>
    <xf numFmtId="0" fontId="9" fillId="0" borderId="11" xfId="4" applyFont="1" applyBorder="1" applyAlignment="1">
      <alignment horizontal="center" vertical="center" textRotation="90"/>
    </xf>
    <xf numFmtId="0" fontId="9" fillId="0" borderId="10" xfId="4" applyFont="1" applyBorder="1" applyAlignment="1">
      <alignment horizontal="center" textRotation="90" wrapText="1"/>
    </xf>
    <xf numFmtId="0" fontId="9" fillId="0" borderId="11" xfId="4" applyFont="1" applyBorder="1" applyAlignment="1">
      <alignment horizontal="center" textRotation="90" wrapText="1"/>
    </xf>
    <xf numFmtId="49" fontId="24" fillId="0" borderId="9" xfId="4" applyNumberFormat="1" applyFont="1" applyBorder="1" applyAlignment="1">
      <alignment horizontal="center" wrapText="1"/>
    </xf>
    <xf numFmtId="49" fontId="24" fillId="0" borderId="10" xfId="4" applyNumberFormat="1" applyFont="1" applyBorder="1" applyAlignment="1">
      <alignment horizontal="center" wrapText="1"/>
    </xf>
    <xf numFmtId="49" fontId="24" fillId="0" borderId="11" xfId="4" applyNumberFormat="1" applyFont="1" applyBorder="1" applyAlignment="1">
      <alignment horizontal="center" wrapText="1"/>
    </xf>
    <xf numFmtId="0" fontId="24" fillId="0" borderId="9" xfId="5" applyFont="1" applyBorder="1" applyAlignment="1">
      <alignment horizontal="center" vertical="center" textRotation="90"/>
    </xf>
    <xf numFmtId="0" fontId="24" fillId="0" borderId="10" xfId="5" applyFont="1" applyBorder="1" applyAlignment="1">
      <alignment horizontal="center" vertical="center" textRotation="90"/>
    </xf>
    <xf numFmtId="0" fontId="24" fillId="0" borderId="11" xfId="5" applyFont="1" applyBorder="1" applyAlignment="1">
      <alignment horizontal="center" vertical="center" textRotation="90"/>
    </xf>
    <xf numFmtId="0" fontId="24" fillId="0" borderId="16" xfId="5" applyFont="1" applyBorder="1" applyAlignment="1">
      <alignment horizontal="center" vertical="center" shrinkToFit="1"/>
    </xf>
    <xf numFmtId="0" fontId="9" fillId="0" borderId="18" xfId="4" applyFont="1" applyBorder="1"/>
    <xf numFmtId="0" fontId="9" fillId="0" borderId="17" xfId="4" applyFont="1" applyBorder="1"/>
    <xf numFmtId="0" fontId="24" fillId="0" borderId="16" xfId="5" applyFont="1" applyBorder="1" applyAlignment="1">
      <alignment horizontal="center" vertical="center"/>
    </xf>
    <xf numFmtId="0" fontId="24" fillId="0" borderId="18" xfId="5" applyFont="1" applyBorder="1" applyAlignment="1">
      <alignment horizontal="center" vertical="center"/>
    </xf>
    <xf numFmtId="0" fontId="24" fillId="0" borderId="17" xfId="5" applyFont="1" applyBorder="1" applyAlignment="1">
      <alignment horizontal="center" vertical="center"/>
    </xf>
    <xf numFmtId="0" fontId="24" fillId="0" borderId="12" xfId="5" applyFont="1" applyBorder="1" applyAlignment="1">
      <alignment horizontal="center" vertical="center"/>
    </xf>
    <xf numFmtId="0" fontId="24" fillId="0" borderId="1" xfId="5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/>
    </xf>
    <xf numFmtId="0" fontId="24" fillId="0" borderId="3" xfId="5" applyFont="1" applyBorder="1" applyAlignment="1">
      <alignment horizontal="center" vertical="center"/>
    </xf>
    <xf numFmtId="0" fontId="24" fillId="0" borderId="6" xfId="5" applyFont="1" applyBorder="1" applyAlignment="1">
      <alignment horizontal="center" vertical="center"/>
    </xf>
    <xf numFmtId="0" fontId="24" fillId="0" borderId="7" xfId="5" applyFont="1" applyBorder="1" applyAlignment="1">
      <alignment horizontal="center" vertical="center"/>
    </xf>
    <xf numFmtId="0" fontId="24" fillId="0" borderId="8" xfId="5" applyFont="1" applyBorder="1" applyAlignment="1">
      <alignment horizontal="center" vertical="center"/>
    </xf>
    <xf numFmtId="0" fontId="24" fillId="0" borderId="12" xfId="5" applyFont="1" applyBorder="1" applyAlignment="1">
      <alignment horizontal="center" vertical="center" wrapText="1"/>
    </xf>
    <xf numFmtId="0" fontId="24" fillId="0" borderId="12" xfId="5" applyFont="1" applyBorder="1" applyAlignment="1">
      <alignment horizontal="center"/>
    </xf>
    <xf numFmtId="49" fontId="24" fillId="0" borderId="16" xfId="4" applyNumberFormat="1" applyFont="1" applyBorder="1" applyAlignment="1">
      <alignment horizontal="center" vertical="center" wrapText="1"/>
    </xf>
    <xf numFmtId="49" fontId="24" fillId="0" borderId="18" xfId="4" applyNumberFormat="1" applyFont="1" applyBorder="1" applyAlignment="1">
      <alignment horizontal="center" vertical="center" wrapText="1"/>
    </xf>
    <xf numFmtId="49" fontId="24" fillId="0" borderId="17" xfId="4" applyNumberFormat="1" applyFont="1" applyBorder="1" applyAlignment="1">
      <alignment horizontal="center" vertical="center" wrapText="1"/>
    </xf>
    <xf numFmtId="49" fontId="24" fillId="0" borderId="11" xfId="4" applyNumberFormat="1" applyFont="1" applyBorder="1" applyAlignment="1">
      <alignment horizontal="center" vertical="center" wrapText="1"/>
    </xf>
    <xf numFmtId="0" fontId="24" fillId="0" borderId="9" xfId="4" applyFont="1" applyBorder="1" applyAlignment="1">
      <alignment horizontal="center" textRotation="90" wrapText="1"/>
    </xf>
    <xf numFmtId="0" fontId="24" fillId="0" borderId="10" xfId="4" applyFont="1" applyBorder="1" applyAlignment="1">
      <alignment horizontal="center" textRotation="90" wrapText="1"/>
    </xf>
    <xf numFmtId="0" fontId="24" fillId="0" borderId="11" xfId="4" applyFont="1" applyBorder="1" applyAlignment="1">
      <alignment horizontal="center" textRotation="90" wrapText="1"/>
    </xf>
  </cellXfs>
  <cellStyles count="10">
    <cellStyle name="Normal 2" xfId="2" xr:uid="{00000000-0005-0000-0000-000002000000}"/>
    <cellStyle name="Normal 2 2" xfId="6" xr:uid="{32B42B93-5632-430B-A3DC-8D5A538A4B64}"/>
    <cellStyle name="Normal 2 2 2" xfId="9" xr:uid="{7459DFC0-BC88-4B73-A6FC-4D92EAECBFFA}"/>
    <cellStyle name="Normal 2 3" xfId="7" xr:uid="{1A81E8F3-5FB0-4497-91C7-F8C44F736668}"/>
    <cellStyle name="Normal 2 4" xfId="8" xr:uid="{87D7B722-4F09-4723-9173-176B575E798F}"/>
    <cellStyle name="จุลภาค" xfId="1" builtinId="3"/>
    <cellStyle name="จุลภาค 2" xfId="3" xr:uid="{0392D819-6799-4F75-8888-7D2774A0F963}"/>
    <cellStyle name="ปกติ" xfId="0" builtinId="0"/>
    <cellStyle name="ปกติ 2" xfId="4" xr:uid="{0F5E02FE-8FD6-40DA-B829-AB351C8CAA34}"/>
    <cellStyle name="ปกติ 2 2" xfId="5" xr:uid="{D5234DEB-4670-411A-BE69-6B96E515E59A}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  <color rgb="FFFFFFCC"/>
      <color rgb="FFFFC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1975930</xdr:colOff>
      <xdr:row>27</xdr:row>
      <xdr:rowOff>61664</xdr:rowOff>
    </xdr:from>
    <xdr:ext cx="4584034" cy="556691"/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0C1DDA35-16BE-4FF8-9619-230BB6F851EA}"/>
            </a:ext>
          </a:extLst>
        </xdr:cNvPr>
        <xdr:cNvSpPr/>
      </xdr:nvSpPr>
      <xdr:spPr>
        <a:xfrm rot="19550767">
          <a:off x="2781062" y="6799853"/>
          <a:ext cx="4584034" cy="55669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3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ตัวอย่างการกรอกข้อมูล</a:t>
          </a:r>
        </a:p>
      </xdr:txBody>
    </xdr:sp>
    <xdr:clientData/>
  </xdr:oneCellAnchor>
  <xdr:twoCellAnchor>
    <xdr:from>
      <xdr:col>11</xdr:col>
      <xdr:colOff>0</xdr:colOff>
      <xdr:row>43</xdr:row>
      <xdr:rowOff>0</xdr:rowOff>
    </xdr:from>
    <xdr:to>
      <xdr:col>12</xdr:col>
      <xdr:colOff>163513</xdr:colOff>
      <xdr:row>43</xdr:row>
      <xdr:rowOff>195263</xdr:rowOff>
    </xdr:to>
    <xdr:sp macro="" textlink="">
      <xdr:nvSpPr>
        <xdr:cNvPr id="3" name="รูปแบบอิสระ 2">
          <a:extLst>
            <a:ext uri="{FF2B5EF4-FFF2-40B4-BE49-F238E27FC236}">
              <a16:creationId xmlns:a16="http://schemas.microsoft.com/office/drawing/2014/main" id="{4EACC855-188F-4F5A-A999-D1C6E078F1D1}"/>
            </a:ext>
          </a:extLst>
        </xdr:cNvPr>
        <xdr:cNvSpPr/>
      </xdr:nvSpPr>
      <xdr:spPr>
        <a:xfrm>
          <a:off x="7272867" y="11303000"/>
          <a:ext cx="671513" cy="195263"/>
        </a:xfrm>
        <a:custGeom>
          <a:avLst/>
          <a:gdLst>
            <a:gd name="connsiteX0" fmla="*/ 0 w 666750"/>
            <a:gd name="connsiteY0" fmla="*/ 130968 h 142875"/>
            <a:gd name="connsiteX1" fmla="*/ 11907 w 666750"/>
            <a:gd name="connsiteY1" fmla="*/ 71437 h 142875"/>
            <a:gd name="connsiteX2" fmla="*/ 47625 w 666750"/>
            <a:gd name="connsiteY2" fmla="*/ 35718 h 142875"/>
            <a:gd name="connsiteX3" fmla="*/ 71438 w 666750"/>
            <a:gd name="connsiteY3" fmla="*/ 0 h 142875"/>
            <a:gd name="connsiteX4" fmla="*/ 130969 w 666750"/>
            <a:gd name="connsiteY4" fmla="*/ 47625 h 142875"/>
            <a:gd name="connsiteX5" fmla="*/ 142875 w 666750"/>
            <a:gd name="connsiteY5" fmla="*/ 83343 h 142875"/>
            <a:gd name="connsiteX6" fmla="*/ 166688 w 666750"/>
            <a:gd name="connsiteY6" fmla="*/ 142875 h 142875"/>
            <a:gd name="connsiteX7" fmla="*/ 226219 w 666750"/>
            <a:gd name="connsiteY7" fmla="*/ 71437 h 142875"/>
            <a:gd name="connsiteX8" fmla="*/ 261938 w 666750"/>
            <a:gd name="connsiteY8" fmla="*/ 47625 h 142875"/>
            <a:gd name="connsiteX9" fmla="*/ 297657 w 666750"/>
            <a:gd name="connsiteY9" fmla="*/ 71437 h 142875"/>
            <a:gd name="connsiteX10" fmla="*/ 309563 w 666750"/>
            <a:gd name="connsiteY10" fmla="*/ 119062 h 142875"/>
            <a:gd name="connsiteX11" fmla="*/ 345282 w 666750"/>
            <a:gd name="connsiteY11" fmla="*/ 107156 h 142875"/>
            <a:gd name="connsiteX12" fmla="*/ 392907 w 666750"/>
            <a:gd name="connsiteY12" fmla="*/ 95250 h 142875"/>
            <a:gd name="connsiteX13" fmla="*/ 428625 w 666750"/>
            <a:gd name="connsiteY13" fmla="*/ 71437 h 142875"/>
            <a:gd name="connsiteX14" fmla="*/ 452438 w 666750"/>
            <a:gd name="connsiteY14" fmla="*/ 95250 h 142875"/>
            <a:gd name="connsiteX15" fmla="*/ 488157 w 666750"/>
            <a:gd name="connsiteY15" fmla="*/ 107156 h 142875"/>
            <a:gd name="connsiteX16" fmla="*/ 666750 w 666750"/>
            <a:gd name="connsiteY16" fmla="*/ 107156 h 142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666750" h="142875">
              <a:moveTo>
                <a:pt x="0" y="130968"/>
              </a:moveTo>
              <a:cubicBezTo>
                <a:pt x="3969" y="111124"/>
                <a:pt x="2857" y="89537"/>
                <a:pt x="11907" y="71437"/>
              </a:cubicBezTo>
              <a:cubicBezTo>
                <a:pt x="19437" y="56377"/>
                <a:pt x="36846" y="48653"/>
                <a:pt x="47625" y="35718"/>
              </a:cubicBezTo>
              <a:cubicBezTo>
                <a:pt x="56786" y="24725"/>
                <a:pt x="63500" y="11906"/>
                <a:pt x="71438" y="0"/>
              </a:cubicBezTo>
              <a:cubicBezTo>
                <a:pt x="87664" y="10817"/>
                <a:pt x="119657" y="28772"/>
                <a:pt x="130969" y="47625"/>
              </a:cubicBezTo>
              <a:cubicBezTo>
                <a:pt x="137426" y="58387"/>
                <a:pt x="138468" y="71592"/>
                <a:pt x="142875" y="83343"/>
              </a:cubicBezTo>
              <a:cubicBezTo>
                <a:pt x="150379" y="103355"/>
                <a:pt x="158750" y="123031"/>
                <a:pt x="166688" y="142875"/>
              </a:cubicBezTo>
              <a:cubicBezTo>
                <a:pt x="253714" y="84857"/>
                <a:pt x="150687" y="162075"/>
                <a:pt x="226219" y="71437"/>
              </a:cubicBezTo>
              <a:cubicBezTo>
                <a:pt x="235380" y="60444"/>
                <a:pt x="250032" y="55562"/>
                <a:pt x="261938" y="47625"/>
              </a:cubicBezTo>
              <a:cubicBezTo>
                <a:pt x="273844" y="55562"/>
                <a:pt x="289719" y="59531"/>
                <a:pt x="297657" y="71437"/>
              </a:cubicBezTo>
              <a:cubicBezTo>
                <a:pt x="306734" y="85052"/>
                <a:pt x="296472" y="109244"/>
                <a:pt x="309563" y="119062"/>
              </a:cubicBezTo>
              <a:cubicBezTo>
                <a:pt x="319603" y="126592"/>
                <a:pt x="333215" y="110604"/>
                <a:pt x="345282" y="107156"/>
              </a:cubicBezTo>
              <a:cubicBezTo>
                <a:pt x="361016" y="102661"/>
                <a:pt x="377032" y="99219"/>
                <a:pt x="392907" y="95250"/>
              </a:cubicBezTo>
              <a:cubicBezTo>
                <a:pt x="404813" y="87312"/>
                <a:pt x="414316" y="71437"/>
                <a:pt x="428625" y="71437"/>
              </a:cubicBezTo>
              <a:cubicBezTo>
                <a:pt x="439851" y="71437"/>
                <a:pt x="442812" y="89475"/>
                <a:pt x="452438" y="95250"/>
              </a:cubicBezTo>
              <a:cubicBezTo>
                <a:pt x="463200" y="101707"/>
                <a:pt x="475626" y="106460"/>
                <a:pt x="488157" y="107156"/>
              </a:cubicBezTo>
              <a:cubicBezTo>
                <a:pt x="547596" y="110458"/>
                <a:pt x="607219" y="107156"/>
                <a:pt x="666750" y="107156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20</xdr:row>
      <xdr:rowOff>85725</xdr:rowOff>
    </xdr:from>
    <xdr:to>
      <xdr:col>10</xdr:col>
      <xdr:colOff>862013</xdr:colOff>
      <xdr:row>20</xdr:row>
      <xdr:rowOff>280988</xdr:rowOff>
    </xdr:to>
    <xdr:sp macro="" textlink="">
      <xdr:nvSpPr>
        <xdr:cNvPr id="3" name="รูปแบบอิสระ 2">
          <a:extLst>
            <a:ext uri="{FF2B5EF4-FFF2-40B4-BE49-F238E27FC236}">
              <a16:creationId xmlns:a16="http://schemas.microsoft.com/office/drawing/2014/main" id="{7B9D29BC-E246-4141-85E6-C43EAC58284E}"/>
            </a:ext>
          </a:extLst>
        </xdr:cNvPr>
        <xdr:cNvSpPr/>
      </xdr:nvSpPr>
      <xdr:spPr>
        <a:xfrm>
          <a:off x="11277600" y="6334125"/>
          <a:ext cx="671513" cy="195263"/>
        </a:xfrm>
        <a:custGeom>
          <a:avLst/>
          <a:gdLst>
            <a:gd name="connsiteX0" fmla="*/ 0 w 666750"/>
            <a:gd name="connsiteY0" fmla="*/ 130968 h 142875"/>
            <a:gd name="connsiteX1" fmla="*/ 11907 w 666750"/>
            <a:gd name="connsiteY1" fmla="*/ 71437 h 142875"/>
            <a:gd name="connsiteX2" fmla="*/ 47625 w 666750"/>
            <a:gd name="connsiteY2" fmla="*/ 35718 h 142875"/>
            <a:gd name="connsiteX3" fmla="*/ 71438 w 666750"/>
            <a:gd name="connsiteY3" fmla="*/ 0 h 142875"/>
            <a:gd name="connsiteX4" fmla="*/ 130969 w 666750"/>
            <a:gd name="connsiteY4" fmla="*/ 47625 h 142875"/>
            <a:gd name="connsiteX5" fmla="*/ 142875 w 666750"/>
            <a:gd name="connsiteY5" fmla="*/ 83343 h 142875"/>
            <a:gd name="connsiteX6" fmla="*/ 166688 w 666750"/>
            <a:gd name="connsiteY6" fmla="*/ 142875 h 142875"/>
            <a:gd name="connsiteX7" fmla="*/ 226219 w 666750"/>
            <a:gd name="connsiteY7" fmla="*/ 71437 h 142875"/>
            <a:gd name="connsiteX8" fmla="*/ 261938 w 666750"/>
            <a:gd name="connsiteY8" fmla="*/ 47625 h 142875"/>
            <a:gd name="connsiteX9" fmla="*/ 297657 w 666750"/>
            <a:gd name="connsiteY9" fmla="*/ 71437 h 142875"/>
            <a:gd name="connsiteX10" fmla="*/ 309563 w 666750"/>
            <a:gd name="connsiteY10" fmla="*/ 119062 h 142875"/>
            <a:gd name="connsiteX11" fmla="*/ 345282 w 666750"/>
            <a:gd name="connsiteY11" fmla="*/ 107156 h 142875"/>
            <a:gd name="connsiteX12" fmla="*/ 392907 w 666750"/>
            <a:gd name="connsiteY12" fmla="*/ 95250 h 142875"/>
            <a:gd name="connsiteX13" fmla="*/ 428625 w 666750"/>
            <a:gd name="connsiteY13" fmla="*/ 71437 h 142875"/>
            <a:gd name="connsiteX14" fmla="*/ 452438 w 666750"/>
            <a:gd name="connsiteY14" fmla="*/ 95250 h 142875"/>
            <a:gd name="connsiteX15" fmla="*/ 488157 w 666750"/>
            <a:gd name="connsiteY15" fmla="*/ 107156 h 142875"/>
            <a:gd name="connsiteX16" fmla="*/ 666750 w 666750"/>
            <a:gd name="connsiteY16" fmla="*/ 107156 h 142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666750" h="142875">
              <a:moveTo>
                <a:pt x="0" y="130968"/>
              </a:moveTo>
              <a:cubicBezTo>
                <a:pt x="3969" y="111124"/>
                <a:pt x="2857" y="89537"/>
                <a:pt x="11907" y="71437"/>
              </a:cubicBezTo>
              <a:cubicBezTo>
                <a:pt x="19437" y="56377"/>
                <a:pt x="36846" y="48653"/>
                <a:pt x="47625" y="35718"/>
              </a:cubicBezTo>
              <a:cubicBezTo>
                <a:pt x="56786" y="24725"/>
                <a:pt x="63500" y="11906"/>
                <a:pt x="71438" y="0"/>
              </a:cubicBezTo>
              <a:cubicBezTo>
                <a:pt x="87664" y="10817"/>
                <a:pt x="119657" y="28772"/>
                <a:pt x="130969" y="47625"/>
              </a:cubicBezTo>
              <a:cubicBezTo>
                <a:pt x="137426" y="58387"/>
                <a:pt x="138468" y="71592"/>
                <a:pt x="142875" y="83343"/>
              </a:cubicBezTo>
              <a:cubicBezTo>
                <a:pt x="150379" y="103355"/>
                <a:pt x="158750" y="123031"/>
                <a:pt x="166688" y="142875"/>
              </a:cubicBezTo>
              <a:cubicBezTo>
                <a:pt x="253714" y="84857"/>
                <a:pt x="150687" y="162075"/>
                <a:pt x="226219" y="71437"/>
              </a:cubicBezTo>
              <a:cubicBezTo>
                <a:pt x="235380" y="60444"/>
                <a:pt x="250032" y="55562"/>
                <a:pt x="261938" y="47625"/>
              </a:cubicBezTo>
              <a:cubicBezTo>
                <a:pt x="273844" y="55562"/>
                <a:pt x="289719" y="59531"/>
                <a:pt x="297657" y="71437"/>
              </a:cubicBezTo>
              <a:cubicBezTo>
                <a:pt x="306734" y="85052"/>
                <a:pt x="296472" y="109244"/>
                <a:pt x="309563" y="119062"/>
              </a:cubicBezTo>
              <a:cubicBezTo>
                <a:pt x="319603" y="126592"/>
                <a:pt x="333215" y="110604"/>
                <a:pt x="345282" y="107156"/>
              </a:cubicBezTo>
              <a:cubicBezTo>
                <a:pt x="361016" y="102661"/>
                <a:pt x="377032" y="99219"/>
                <a:pt x="392907" y="95250"/>
              </a:cubicBezTo>
              <a:cubicBezTo>
                <a:pt x="404813" y="87312"/>
                <a:pt x="414316" y="71437"/>
                <a:pt x="428625" y="71437"/>
              </a:cubicBezTo>
              <a:cubicBezTo>
                <a:pt x="439851" y="71437"/>
                <a:pt x="442812" y="89475"/>
                <a:pt x="452438" y="95250"/>
              </a:cubicBezTo>
              <a:cubicBezTo>
                <a:pt x="463200" y="101707"/>
                <a:pt x="475626" y="106460"/>
                <a:pt x="488157" y="107156"/>
              </a:cubicBezTo>
              <a:cubicBezTo>
                <a:pt x="547596" y="110458"/>
                <a:pt x="607219" y="107156"/>
                <a:pt x="666750" y="107156"/>
              </a:cubicBez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oneCellAnchor>
    <xdr:from>
      <xdr:col>3</xdr:col>
      <xdr:colOff>642668</xdr:colOff>
      <xdr:row>13</xdr:row>
      <xdr:rowOff>0</xdr:rowOff>
    </xdr:from>
    <xdr:ext cx="4584034" cy="556691"/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C6BB157E-31E9-4A99-B826-515E1106FE09}"/>
            </a:ext>
          </a:extLst>
        </xdr:cNvPr>
        <xdr:cNvSpPr/>
      </xdr:nvSpPr>
      <xdr:spPr>
        <a:xfrm rot="19550767">
          <a:off x="4287328" y="4855595"/>
          <a:ext cx="4584034" cy="55669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h-TH" sz="3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ตัวอย่างการกรอกข้อมูล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48;&#3585;&#3621;&#3637;&#3656;&#3618;&#3629;&#3633;&#3605;&#3619;&#3634;&#3651;&#3627;&#3657;%20&#3626;&#3611;%20(&#3626;&#3614;&#3607;&#3652;&#3611;&#3585;&#3624;&#3592;)\&#3626;&#3614;&#3607;_&#3619;&#3634;&#3618;&#3591;&#3634;&#3609;&#3629;&#3633;&#3605;&#3619;&#3634;&#3623;&#3656;&#3634;&#3591;15&#3614;&#3588;60(&#3585;&#3633;&#3609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EC-AIO\Desktop\&#3648;&#3585;&#3625;&#3637;&#3618;&#3603;%2063\0.&#3619;&#3623;&#3617;&#3648;&#3585;&#3625;&#3637;&#3618;&#3603;62&#3626;&#3635;&#3609;&#3633;&#3585;&#3591;&#3634;&#3609;(225&#3648;&#3586;&#3605;)%20(&#3621;&#3629;&#3591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9;&#3623;&#3617;++\&#3605;&#3635;&#3649;&#3627;&#3609;&#3656;&#3591;&#3623;&#3656;&#3634;&#3591;38&#3588;.(2)\&#3605;&#3635;&#3649;&#3627;&#3609;&#3656;&#3591;&#3623;&#3656;&#3634;&#3591;38&#3588;(2)%20(21&#3605;&#3588;57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49;&#3610;&#3610;%20&#3629;&#3626;\088&#3626;&#3614;&#3611;&#3614;&#3632;&#3648;&#3618;&#3634;2&#3629;&#3626;2558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+&#3627;&#3617;&#3636;&#3623;\1%20&#3591;&#3634;&#3609;38&#3588;\2&#3648;&#3585;&#3625;&#3637;&#3618;&#3603;%2038&#3588;\63\1&#3626;&#3635;&#3619;&#3623;&#3592;&#3648;&#3585;&#3625;&#3637;&#3618;&#3603;\1&#3627;&#3609;&#3633;&#3591;&#3626;&#3639;&#3629;&#3649;&#3592;&#3657;&#3591;&#3648;&#3586;&#3605;&#3619;&#3634;&#3618;&#3591;&#3634;&#3609;\&#3626;&#3636;&#3656;&#3591;&#3607;&#3637;&#3656;&#3626;&#3656;&#3591;&#3617;&#3634;&#3604;&#3657;&#3623;&#3618;%202.xlsx" TargetMode="External"/><Relationship Id="rId1" Type="http://schemas.openxmlformats.org/officeDocument/2006/relationships/externalLinkPath" Target="file:///C:\+&#3627;&#3617;&#3636;&#3623;\1%20&#3591;&#3634;&#3609;38&#3588;\2&#3648;&#3585;&#3625;&#3637;&#3618;&#3603;%2038&#3588;\63\1&#3626;&#3635;&#3619;&#3623;&#3592;&#3648;&#3585;&#3625;&#3637;&#3618;&#3603;\1&#3627;&#3609;&#3633;&#3591;&#3626;&#3639;&#3629;&#3649;&#3592;&#3657;&#3591;&#3648;&#3586;&#3605;&#3619;&#3634;&#3618;&#3591;&#3634;&#3609;\&#3626;&#3636;&#3656;&#3591;&#3607;&#3637;&#3656;&#3626;&#3656;&#3591;&#3617;&#3634;&#3604;&#3657;&#3623;&#3618;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9;&#3623;&#3617;++\&#3648;&#3585;&#3625;&#3637;&#3618;&#3603;57++\&#3648;&#3586;&#3605;&#3619;&#3634;&#3618;&#3591;&#3634;&#3609;\023&#3626;&#3614;&#3611;&#3594;&#3621;&#3610;&#3640;&#3619;&#3637;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48;&#3585;&#3621;&#3637;&#3656;&#3618;&#3629;&#3633;&#3605;&#3619;&#3634;&#3651;&#3627;&#3657;%20&#3626;&#3611;%20(&#3626;&#3614;&#3607;&#3652;&#3611;&#3585;&#3624;&#3592;)\&#3588;&#3635;&#3626;&#3633;&#3656;&#3591;%20&#3588;&#3585;%20&#3586;&#3633;&#3610;&#3648;&#3588;&#3621;&#3639;&#3656;&#3629;&#3609;\&#3619;&#3623;&#3617;&#3605;&#3633;&#3604;&#3652;&#3611;&#3624;&#3608;&#3592;13&#3614;&#3618;6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49;&#3610;&#3610;%20&#3629;&#3626;\001&#3626;&#3614;&#3611;&#3585;&#3619;&#3632;&#3610;&#3637;&#3656;_&#3629;&#3626;2558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+&#3627;&#3617;&#3636;&#3623;\1%20&#3591;&#3634;&#3609;38&#3588;\2&#3648;&#3585;&#3625;&#3637;&#3618;&#3603;%2038&#3588;\&#3648;&#3585;&#3625;&#3637;&#3618;&#3603;66\.&#3651;&#3594;&#3657;&#3649;&#3585;&#3657;&#3626;&#3641;&#3605;&#3619;%20&#3588;&#3611;&#3619;%203.xlsx" TargetMode="External"/><Relationship Id="rId1" Type="http://schemas.openxmlformats.org/officeDocument/2006/relationships/externalLinkPath" Target="file:///C:\+&#3627;&#3617;&#3636;&#3623;\1%20&#3591;&#3634;&#3609;38&#3588;\2&#3648;&#3585;&#3625;&#3637;&#3618;&#3603;%2038&#3588;\&#3648;&#3585;&#3625;&#3637;&#3618;&#3603;66\.&#3651;&#3594;&#3657;&#3649;&#3585;&#3657;&#3626;&#3641;&#3605;&#3619;%20&#3588;&#3611;&#3619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แบบรายงาน"/>
      <sheetName val="บัญชีศึกษานิเทศก์"/>
      <sheetName val="สำรวจว่าง"/>
      <sheetName val="Sheet2"/>
      <sheetName val="Sheet1"/>
      <sheetName val="อัตรา_ศน"/>
      <sheetName val="ศน_ว่าง"/>
      <sheetName val="กรอบ"/>
      <sheetName val="ลิงค์ข้อมู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P3" t="str">
            <v>ศึกษานิเทศก์</v>
          </cell>
          <cell r="Q3" t="str">
            <v>ชำนาญการพิเศษ</v>
          </cell>
        </row>
        <row r="4">
          <cell r="P4" t="str">
            <v>นักจัดการงานทั่วไป</v>
          </cell>
          <cell r="Q4" t="str">
            <v>ชำนาญการ</v>
          </cell>
        </row>
        <row r="5">
          <cell r="P5" t="str">
            <v>นักวิชาการศึกษา</v>
          </cell>
          <cell r="Q5" t="str">
            <v>ปฏิบัติการ</v>
          </cell>
        </row>
        <row r="6">
          <cell r="P6" t="str">
            <v>นักประชาสัมพันธ์</v>
          </cell>
          <cell r="Q6" t="str">
            <v>อาวุโส</v>
          </cell>
        </row>
        <row r="7">
          <cell r="P7" t="str">
            <v>นักทรัพยากรบุคคล</v>
          </cell>
          <cell r="Q7" t="str">
            <v>ชำนาญงาน</v>
          </cell>
        </row>
        <row r="8">
          <cell r="P8" t="str">
            <v>นักวิชาการเงินและบัญชี</v>
          </cell>
          <cell r="Q8" t="str">
            <v>ปฏิบัติงาน</v>
          </cell>
        </row>
        <row r="9">
          <cell r="P9" t="str">
            <v>นักวิชาการพัสดุ</v>
          </cell>
          <cell r="Q9" t="str">
            <v>คศ.5</v>
          </cell>
        </row>
        <row r="10">
          <cell r="P10" t="str">
            <v>นักวิชาการตรวจสอบภายใน</v>
          </cell>
          <cell r="Q10" t="str">
            <v>คศ.4</v>
          </cell>
        </row>
        <row r="11">
          <cell r="P11" t="str">
            <v>นักวิเคราะห์นโยบายและแผน</v>
          </cell>
          <cell r="Q11" t="str">
            <v>คศ.3</v>
          </cell>
        </row>
        <row r="12">
          <cell r="P12" t="str">
            <v>นักวิชาการคอมพิวเตอร์</v>
          </cell>
          <cell r="Q12" t="str">
            <v>คศ.2</v>
          </cell>
        </row>
        <row r="13">
          <cell r="P13" t="str">
            <v>นิติกร</v>
          </cell>
          <cell r="Q13" t="str">
            <v>คศ.1</v>
          </cell>
        </row>
        <row r="14">
          <cell r="P14" t="str">
            <v>เจ้าพนักงานธุรการ</v>
          </cell>
          <cell r="Q14" t="str">
            <v>คผช.</v>
          </cell>
        </row>
        <row r="15">
          <cell r="P15" t="str">
            <v>เจ้าพนักงานการเงินและบัญชี</v>
          </cell>
        </row>
        <row r="16">
          <cell r="P16" t="str">
            <v>เจ้าพนักงานพัสดุ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วม1"/>
      <sheetName val="รวม2"/>
      <sheetName val="รวม 3"/>
      <sheetName val="รวม 4(1)"/>
      <sheetName val="รวม 4(2)"/>
      <sheetName val="สรุป"/>
      <sheetName val="กคศ.คปร.2"/>
      <sheetName val="กคศ.คปร.3"/>
      <sheetName val="กคศ.คปร.4(2)"/>
      <sheetName val="กคศ.คปร.5(2)"/>
      <sheetName val="กคศ.คปร.5(2)ใหม่"/>
      <sheetName val="dbเก่า"/>
      <sheetName val="sumอัตรา"/>
      <sheetName val="province"/>
      <sheetName val="total"/>
      <sheetName val="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M2" t="str">
            <v>ผู้อำนวยการสำนักงานเขตพื้นที่การศึกษา</v>
          </cell>
          <cell r="N2" t="str">
            <v>คผช.</v>
          </cell>
          <cell r="Q2" t="str">
            <v>...</v>
          </cell>
        </row>
        <row r="3">
          <cell r="I3" t="str">
            <v>สพป.กระบี่</v>
          </cell>
          <cell r="M3" t="str">
            <v>รองผู้อำนวยการสำนักงานเขตพื้นที่การศึกษา (โครงสร้าง)</v>
          </cell>
          <cell r="N3" t="str">
            <v>คศ.1</v>
          </cell>
          <cell r="Q3" t="str">
            <v>กอ</v>
          </cell>
        </row>
        <row r="4">
          <cell r="I4" t="str">
            <v>สพป.กรุงเทพมหานคร</v>
          </cell>
          <cell r="M4" t="str">
            <v>รองผู้อำนวยการสำนักงานเขตพื้นที่การศึกษา (ชั่วคราวและมีเงื่อนไข)</v>
          </cell>
          <cell r="N4" t="str">
            <v>คศ.2</v>
          </cell>
          <cell r="Q4" t="str">
            <v>กง</v>
          </cell>
        </row>
        <row r="5">
          <cell r="I5" t="str">
            <v>สพป.กาญจนบุรี เขต 1</v>
          </cell>
          <cell r="M5" t="str">
            <v>ผู้ช่วยผู้อำนวยการสำนักงานเขตพื้นที่การศึกษา</v>
          </cell>
          <cell r="N5" t="str">
            <v>คศ.3</v>
          </cell>
          <cell r="Q5" t="str">
            <v>กค</v>
          </cell>
        </row>
        <row r="6">
          <cell r="I6" t="str">
            <v>สพป.กาญจนบุรี เขต 2</v>
          </cell>
          <cell r="M6" t="str">
            <v>เจ้าหน้าที่บริหารการศึกษาขั้นพื้นฐาน</v>
          </cell>
          <cell r="N6" t="str">
            <v>คศ.4</v>
          </cell>
          <cell r="Q6" t="str">
            <v>กผ</v>
          </cell>
        </row>
        <row r="7">
          <cell r="I7" t="str">
            <v>สพป.กาญจนบุรี เขต 3</v>
          </cell>
          <cell r="M7" t="str">
            <v>ศึกษานิเทศก์</v>
          </cell>
          <cell r="N7" t="str">
            <v>คศ.5</v>
          </cell>
          <cell r="Q7" t="str">
            <v>กศ</v>
          </cell>
        </row>
        <row r="8">
          <cell r="I8" t="str">
            <v>สพป.กาญจนบุรี เขต 4</v>
          </cell>
          <cell r="M8" t="str">
            <v>นักจัดการงานทั่วไป</v>
          </cell>
          <cell r="N8" t="str">
            <v>ปฏิบัติการ</v>
          </cell>
          <cell r="Q8" t="str">
            <v>กช</v>
          </cell>
        </row>
        <row r="9">
          <cell r="I9" t="str">
            <v>สพป.กาฬสินธุ์ เขต 1</v>
          </cell>
          <cell r="M9" t="str">
            <v>นักวิชาการศึกษา</v>
          </cell>
          <cell r="N9" t="str">
            <v>ชำนาญการ</v>
          </cell>
          <cell r="Q9" t="str">
            <v>กต</v>
          </cell>
        </row>
        <row r="10">
          <cell r="I10" t="str">
            <v>สพป.กาฬสินธุ์ เขต 2</v>
          </cell>
          <cell r="M10" t="str">
            <v>นักประชาสัมพันธ์</v>
          </cell>
          <cell r="N10" t="str">
            <v>ชำนาญการพิเศษ</v>
          </cell>
          <cell r="Q10" t="str">
            <v>ตน</v>
          </cell>
        </row>
        <row r="11">
          <cell r="I11" t="str">
            <v>สพป.กาฬสินธุ์ เขต 3</v>
          </cell>
          <cell r="M11" t="str">
            <v>นักทรัพยากรบุคคล</v>
          </cell>
          <cell r="N11" t="str">
            <v>ปฏิบัติการ/ชำนาญการ</v>
          </cell>
        </row>
        <row r="12">
          <cell r="I12" t="str">
            <v>สพป.กำแพงเพชร เขต 1</v>
          </cell>
          <cell r="M12" t="str">
            <v>นักวิชาการเงินและบัญชี</v>
          </cell>
          <cell r="N12" t="str">
            <v>ชำนาญการ/ชำนาญการพิเศษ</v>
          </cell>
        </row>
        <row r="13">
          <cell r="I13" t="str">
            <v>สพป.กำแพงเพชร เขต 2</v>
          </cell>
          <cell r="M13" t="str">
            <v>นักวิชาการพัสดุ</v>
          </cell>
          <cell r="N13" t="str">
            <v>ปฏิบัติงาน</v>
          </cell>
        </row>
        <row r="14">
          <cell r="I14" t="str">
            <v>สพป.ขอนแก่น เขต 1</v>
          </cell>
          <cell r="M14" t="str">
            <v>นักวิชาการตรวจสอบภายใน</v>
          </cell>
          <cell r="N14" t="str">
            <v>ชำนาญงาน</v>
          </cell>
        </row>
        <row r="15">
          <cell r="I15" t="str">
            <v>สพป.ขอนแก่น เขต 2</v>
          </cell>
          <cell r="M15" t="str">
            <v>นักวิเคราะห์นโยบายและแผน</v>
          </cell>
          <cell r="N15" t="str">
            <v>อาวุโส</v>
          </cell>
        </row>
        <row r="16">
          <cell r="I16" t="str">
            <v>สพป.ขอนแก่น เขต 3</v>
          </cell>
          <cell r="M16" t="str">
            <v>นักวิชาการคอมพิวเตอร์</v>
          </cell>
          <cell r="N16" t="str">
            <v>ปฏิบัติงาน/ชำนาญงาน</v>
          </cell>
        </row>
        <row r="17">
          <cell r="I17" t="str">
            <v>สพป.ขอนแก่น เขต 4</v>
          </cell>
          <cell r="M17" t="str">
            <v>นิติกร</v>
          </cell>
          <cell r="N17" t="str">
            <v>ชำนาญงาน/อาวุโส</v>
          </cell>
        </row>
        <row r="18">
          <cell r="I18" t="str">
            <v>สพป.ขอนแก่น เขต 5</v>
          </cell>
          <cell r="M18" t="str">
            <v>เจ้าพนักงานธุรการ</v>
          </cell>
        </row>
        <row r="19">
          <cell r="I19" t="str">
            <v>สพป.จันทบุรี เขต 1</v>
          </cell>
          <cell r="M19" t="str">
            <v>เจ้าพนักงานการเงินและบัญชี</v>
          </cell>
        </row>
        <row r="20">
          <cell r="I20" t="str">
            <v>สพป.จันทบุรี เขต 2</v>
          </cell>
          <cell r="M20" t="str">
            <v>เจ้าพนักงานพัสดุ</v>
          </cell>
        </row>
        <row r="21">
          <cell r="I21" t="str">
            <v>สพป.ฉะเชิงเทรา เขต 1</v>
          </cell>
        </row>
        <row r="22">
          <cell r="I22" t="str">
            <v>สพป.ฉะเชิงเทรา เขต 2</v>
          </cell>
        </row>
        <row r="23">
          <cell r="I23" t="str">
            <v>สพป.ชลบุรี เขต 1</v>
          </cell>
        </row>
        <row r="24">
          <cell r="I24" t="str">
            <v>สพป.ชลบุรี เขต 2</v>
          </cell>
        </row>
        <row r="25">
          <cell r="I25" t="str">
            <v>สพป.ชลบุรี เขต 3</v>
          </cell>
        </row>
        <row r="26">
          <cell r="I26" t="str">
            <v>สพป.ชัยนาท</v>
          </cell>
        </row>
        <row r="27">
          <cell r="I27" t="str">
            <v>สพป.ชัยภูมิ เขต 1</v>
          </cell>
        </row>
        <row r="28">
          <cell r="I28" t="str">
            <v>สพป.ชัยภูมิ เขต 2</v>
          </cell>
        </row>
        <row r="29">
          <cell r="I29" t="str">
            <v>สพป.ชัยภูมิ เขต 3</v>
          </cell>
        </row>
        <row r="30">
          <cell r="I30" t="str">
            <v>สพป.ชุมพร เขต 1</v>
          </cell>
        </row>
        <row r="31">
          <cell r="I31" t="str">
            <v>สพป.ชุมพร เขต 2</v>
          </cell>
        </row>
        <row r="32">
          <cell r="I32" t="str">
            <v>สพป.เชียงราย เขต 1</v>
          </cell>
        </row>
        <row r="33">
          <cell r="I33" t="str">
            <v>สพป.เชียงราย เขต 2</v>
          </cell>
        </row>
        <row r="34">
          <cell r="I34" t="str">
            <v>สพป.เชียงราย เขต 3</v>
          </cell>
        </row>
        <row r="35">
          <cell r="I35" t="str">
            <v>สพป.เชียงราย เขต 4</v>
          </cell>
        </row>
        <row r="36">
          <cell r="I36" t="str">
            <v>สพป.เชียงใหม่ เขต 1</v>
          </cell>
        </row>
        <row r="37">
          <cell r="I37" t="str">
            <v>สพป.เชียงใหม่ เขต 2</v>
          </cell>
        </row>
        <row r="38">
          <cell r="I38" t="str">
            <v>สพป.เชียงใหม่ เขต 3</v>
          </cell>
        </row>
        <row r="39">
          <cell r="I39" t="str">
            <v>สพป.เชียงใหม่ เขต 4</v>
          </cell>
        </row>
        <row r="40">
          <cell r="I40" t="str">
            <v>สพป.เชียงใหม่ เขต 5</v>
          </cell>
        </row>
        <row r="41">
          <cell r="I41" t="str">
            <v>สพป.เชียงใหม่ เขต 6</v>
          </cell>
        </row>
        <row r="42">
          <cell r="I42" t="str">
            <v>สพป.ตรัง เขต 1</v>
          </cell>
        </row>
        <row r="43">
          <cell r="I43" t="str">
            <v>สพป.ตรัง เขต 2</v>
          </cell>
        </row>
        <row r="44">
          <cell r="I44" t="str">
            <v>สพป.ตราด</v>
          </cell>
        </row>
        <row r="45">
          <cell r="I45" t="str">
            <v>สพป.ตาก เขต 1</v>
          </cell>
        </row>
        <row r="46">
          <cell r="I46" t="str">
            <v>สพป.ตาก เขต 2</v>
          </cell>
        </row>
        <row r="47">
          <cell r="I47" t="str">
            <v>สพป.นครนายก</v>
          </cell>
        </row>
        <row r="48">
          <cell r="I48" t="str">
            <v>สพป.นครปฐม เขต 1</v>
          </cell>
        </row>
        <row r="49">
          <cell r="I49" t="str">
            <v>สพป.นครปฐม เขต 2</v>
          </cell>
        </row>
        <row r="50">
          <cell r="I50" t="str">
            <v>สพป.นครพนม เขต 1</v>
          </cell>
        </row>
        <row r="51">
          <cell r="I51" t="str">
            <v>สพป.นครพนม เขต 2</v>
          </cell>
        </row>
        <row r="52">
          <cell r="I52" t="str">
            <v>สพป.นครราชสีมา เขต 1</v>
          </cell>
        </row>
        <row r="53">
          <cell r="I53" t="str">
            <v>สพป.นครราชสีมา เขต 2</v>
          </cell>
        </row>
        <row r="54">
          <cell r="I54" t="str">
            <v>สพป.นครราชสีมา เขต 3</v>
          </cell>
        </row>
        <row r="55">
          <cell r="I55" t="str">
            <v>สพป.นครราชสีมา เขต 4</v>
          </cell>
        </row>
        <row r="56">
          <cell r="I56" t="str">
            <v>สพป.นครราชสีมา เขต 5</v>
          </cell>
        </row>
        <row r="57">
          <cell r="I57" t="str">
            <v>สพป.นครราชสีมา เขต 6</v>
          </cell>
        </row>
        <row r="58">
          <cell r="I58" t="str">
            <v>สพป.นครราชสีมา เขต 7</v>
          </cell>
        </row>
        <row r="59">
          <cell r="I59" t="str">
            <v>สพป.นครศรีธรรมราช เขต 1</v>
          </cell>
        </row>
        <row r="60">
          <cell r="I60" t="str">
            <v>สพป.นครศรีธรรมราช เขต 2</v>
          </cell>
        </row>
        <row r="61">
          <cell r="I61" t="str">
            <v>สพป.นครศรีธรรมราช เขต 3</v>
          </cell>
        </row>
        <row r="62">
          <cell r="I62" t="str">
            <v>สพป.นครศรีธรรมราช เขต 4</v>
          </cell>
        </row>
        <row r="63">
          <cell r="I63" t="str">
            <v>สพป.นครสวรรค์ เขต 1</v>
          </cell>
        </row>
        <row r="64">
          <cell r="I64" t="str">
            <v>สพป.นครสวรรค์ เขต 2</v>
          </cell>
        </row>
        <row r="65">
          <cell r="I65" t="str">
            <v>สพป.นครสวรรค์ เขต 3</v>
          </cell>
        </row>
        <row r="66">
          <cell r="I66" t="str">
            <v>สพป.นนทบุรี เขต 1</v>
          </cell>
        </row>
        <row r="67">
          <cell r="I67" t="str">
            <v>สพป.นนทบุรี เขต 2</v>
          </cell>
        </row>
        <row r="68">
          <cell r="I68" t="str">
            <v>สพป.นราธิวาส เขต 1</v>
          </cell>
        </row>
        <row r="69">
          <cell r="I69" t="str">
            <v>สพป.นราธิวาส เขต 2</v>
          </cell>
        </row>
        <row r="70">
          <cell r="I70" t="str">
            <v>สพป.นราธิวาส เขต 3</v>
          </cell>
        </row>
        <row r="71">
          <cell r="I71" t="str">
            <v>สพป.น่าน เขต 1</v>
          </cell>
        </row>
        <row r="72">
          <cell r="I72" t="str">
            <v>สพป.น่าน เขต 2</v>
          </cell>
        </row>
        <row r="73">
          <cell r="I73" t="str">
            <v>สพป.บึงกาฬ</v>
          </cell>
        </row>
        <row r="74">
          <cell r="I74" t="str">
            <v>สพป.บุรีรัมย์ เขต 1</v>
          </cell>
        </row>
        <row r="75">
          <cell r="I75" t="str">
            <v>สพป.บุรีรัมย์ เขต 2</v>
          </cell>
        </row>
        <row r="76">
          <cell r="I76" t="str">
            <v>สพป.บุรีรัมย์ เขต 3</v>
          </cell>
        </row>
        <row r="77">
          <cell r="I77" t="str">
            <v>สพป.บุรีรัมย์ เขต 4</v>
          </cell>
        </row>
        <row r="78">
          <cell r="I78" t="str">
            <v>สพป.ปทุมธานี เขต 1</v>
          </cell>
        </row>
        <row r="79">
          <cell r="I79" t="str">
            <v>สพป.ปทุมธานี เขต 2</v>
          </cell>
        </row>
        <row r="80">
          <cell r="I80" t="str">
            <v>สพป.ประจวบคีรีขันธ์ เขต 1</v>
          </cell>
        </row>
        <row r="81">
          <cell r="I81" t="str">
            <v>สพป.ประจวบคีรีขันธ์ เขต 2</v>
          </cell>
        </row>
        <row r="82">
          <cell r="I82" t="str">
            <v>สพป.ปราจีนบุรี เขต 1</v>
          </cell>
        </row>
        <row r="83">
          <cell r="I83" t="str">
            <v>สพป.ปราจีนบุรี เขต 2</v>
          </cell>
        </row>
        <row r="84">
          <cell r="I84" t="str">
            <v>สพป.ปัตตานี เขต 1</v>
          </cell>
        </row>
        <row r="85">
          <cell r="I85" t="str">
            <v>สพป.ปัตตานี เขต 2</v>
          </cell>
        </row>
        <row r="86">
          <cell r="I86" t="str">
            <v>สพป.ปัตตานี เขต 3</v>
          </cell>
        </row>
        <row r="87">
          <cell r="I87" t="str">
            <v>สพป.พระนครศรีอยุธยา เขต 1</v>
          </cell>
        </row>
        <row r="88">
          <cell r="I88" t="str">
            <v>สพป.พระนครศรีอยุธยา เขต 2</v>
          </cell>
        </row>
        <row r="89">
          <cell r="I89" t="str">
            <v>สพป.พะเยา เขต 1</v>
          </cell>
        </row>
        <row r="90">
          <cell r="I90" t="str">
            <v>สพป.พะเยา เขต 2</v>
          </cell>
        </row>
        <row r="91">
          <cell r="I91" t="str">
            <v>สพป.พังงา</v>
          </cell>
        </row>
        <row r="92">
          <cell r="I92" t="str">
            <v>สพป.พัทลุง เขต 1</v>
          </cell>
        </row>
        <row r="93">
          <cell r="I93" t="str">
            <v>สพป.พัทลุง เขต 2</v>
          </cell>
        </row>
        <row r="94">
          <cell r="I94" t="str">
            <v>สพป.พิจิตร เขต 1</v>
          </cell>
        </row>
        <row r="95">
          <cell r="I95" t="str">
            <v>สพป.พิจิตร เขต 2</v>
          </cell>
        </row>
        <row r="96">
          <cell r="I96" t="str">
            <v>สพป.พิษณุโลก เขต 1</v>
          </cell>
        </row>
        <row r="97">
          <cell r="I97" t="str">
            <v>สพป.พิษณุโลก เขต 2</v>
          </cell>
        </row>
        <row r="98">
          <cell r="I98" t="str">
            <v>สพป.พิษณุโลก เขต 3</v>
          </cell>
        </row>
        <row r="99">
          <cell r="I99" t="str">
            <v>สพป.เพชรบุรี เขต 1</v>
          </cell>
        </row>
        <row r="100">
          <cell r="I100" t="str">
            <v>สพป.เพชรบุรี เขต 2</v>
          </cell>
        </row>
        <row r="101">
          <cell r="I101" t="str">
            <v>สพป.เพชรบูรณ์ เขต 1</v>
          </cell>
        </row>
        <row r="102">
          <cell r="I102" t="str">
            <v>สพป.เพชรบูรณ์ เขต 2</v>
          </cell>
        </row>
        <row r="103">
          <cell r="I103" t="str">
            <v>สพป.เพชรบูรณ์ เขต 3</v>
          </cell>
        </row>
        <row r="104">
          <cell r="I104" t="str">
            <v>สพป.แพร่ เขต 1</v>
          </cell>
        </row>
        <row r="105">
          <cell r="I105" t="str">
            <v>สพป.แพร่ เขต 2</v>
          </cell>
        </row>
        <row r="106">
          <cell r="I106" t="str">
            <v>สพป.ภูเก็ต</v>
          </cell>
        </row>
        <row r="107">
          <cell r="I107" t="str">
            <v>สพป.มหาสารคาม เขต 1</v>
          </cell>
        </row>
        <row r="108">
          <cell r="I108" t="str">
            <v>สพป.มหาสารคาม เขต 2</v>
          </cell>
        </row>
        <row r="109">
          <cell r="I109" t="str">
            <v>สพป.มหาสารคาม เขต 3</v>
          </cell>
        </row>
        <row r="110">
          <cell r="I110" t="str">
            <v>สพป.มุกดาหาร</v>
          </cell>
        </row>
        <row r="111">
          <cell r="I111" t="str">
            <v>สพป.แม่ฮ่องสอน เขต 1</v>
          </cell>
        </row>
        <row r="112">
          <cell r="I112" t="str">
            <v>สพป.แม่ฮ่องสอน เขต 2</v>
          </cell>
        </row>
        <row r="113">
          <cell r="I113" t="str">
            <v>สพป.ยโสธร เขต 1</v>
          </cell>
        </row>
        <row r="114">
          <cell r="I114" t="str">
            <v>สพป.ยโสธร เขต 2</v>
          </cell>
        </row>
        <row r="115">
          <cell r="I115" t="str">
            <v>สพป.ยะลา เขต 1</v>
          </cell>
        </row>
        <row r="116">
          <cell r="I116" t="str">
            <v>สพป.ยะลา เขต 2</v>
          </cell>
        </row>
        <row r="117">
          <cell r="I117" t="str">
            <v>สพป.ยะลา เขต 3</v>
          </cell>
        </row>
        <row r="118">
          <cell r="I118" t="str">
            <v>สพป.ร้อยเอ็ด เขต 1</v>
          </cell>
        </row>
        <row r="119">
          <cell r="I119" t="str">
            <v>สพป.ร้อยเอ็ด เขต 2</v>
          </cell>
        </row>
        <row r="120">
          <cell r="I120" t="str">
            <v>สพป.ร้อยเอ็ด เขต 3</v>
          </cell>
        </row>
        <row r="121">
          <cell r="I121" t="str">
            <v>สพป.ระนอง</v>
          </cell>
        </row>
        <row r="122">
          <cell r="I122" t="str">
            <v>สพป.ระยอง เขต 1</v>
          </cell>
        </row>
        <row r="123">
          <cell r="I123" t="str">
            <v>สพป.ระยอง เขต 2</v>
          </cell>
        </row>
        <row r="124">
          <cell r="I124" t="str">
            <v>สพป.ราชบุรี เขต 1</v>
          </cell>
        </row>
        <row r="125">
          <cell r="I125" t="str">
            <v>สพป.ราชบุรี เขต 2</v>
          </cell>
        </row>
        <row r="126">
          <cell r="I126" t="str">
            <v>สพป.ลพบุรี เขต 1</v>
          </cell>
        </row>
        <row r="127">
          <cell r="I127" t="str">
            <v>สพป.ลพบุรี เขต 2</v>
          </cell>
        </row>
        <row r="128">
          <cell r="I128" t="str">
            <v>สพป.ลำปาง เขต 1</v>
          </cell>
        </row>
        <row r="129">
          <cell r="I129" t="str">
            <v>สพป.ลำปาง เขต 2</v>
          </cell>
        </row>
        <row r="130">
          <cell r="I130" t="str">
            <v>สพป.ลำปาง เขต 3</v>
          </cell>
        </row>
        <row r="131">
          <cell r="I131" t="str">
            <v>สพป.ลำพูน เขต 1</v>
          </cell>
        </row>
        <row r="132">
          <cell r="I132" t="str">
            <v>สพป.ลำพูน เขต 2</v>
          </cell>
        </row>
        <row r="133">
          <cell r="I133" t="str">
            <v>สพป.เลย เขต 1</v>
          </cell>
        </row>
        <row r="134">
          <cell r="I134" t="str">
            <v>สพป.เลย เขต 2</v>
          </cell>
        </row>
        <row r="135">
          <cell r="I135" t="str">
            <v>สพป.เลย เขต 3</v>
          </cell>
        </row>
        <row r="136">
          <cell r="I136" t="str">
            <v>สพป.ศรีสะเกษ เขต 1</v>
          </cell>
        </row>
        <row r="137">
          <cell r="I137" t="str">
            <v>สพป.ศรีสะเกษ เขต 2</v>
          </cell>
        </row>
        <row r="138">
          <cell r="I138" t="str">
            <v>สพป.ศรีสะเกษ เขต 3</v>
          </cell>
        </row>
        <row r="139">
          <cell r="I139" t="str">
            <v>สพป.ศรีสะเกษ เขต 4</v>
          </cell>
        </row>
        <row r="140">
          <cell r="I140" t="str">
            <v>สพป.สกลนคร เขต 1</v>
          </cell>
        </row>
        <row r="141">
          <cell r="I141" t="str">
            <v>สพป.สกลนคร เขต 2</v>
          </cell>
        </row>
        <row r="142">
          <cell r="I142" t="str">
            <v>สพป.สกลนคร เขต 3</v>
          </cell>
        </row>
        <row r="143">
          <cell r="I143" t="str">
            <v>สพป.สงขลา เขต 1</v>
          </cell>
        </row>
        <row r="144">
          <cell r="I144" t="str">
            <v>สพป.สงขลา เขต 2</v>
          </cell>
        </row>
        <row r="145">
          <cell r="I145" t="str">
            <v>สพป.สงขลา เขต 3</v>
          </cell>
        </row>
        <row r="146">
          <cell r="I146" t="str">
            <v>สพป.สตูล</v>
          </cell>
        </row>
        <row r="147">
          <cell r="I147" t="str">
            <v>สพป.สมุทรปราการ เขต 1</v>
          </cell>
        </row>
        <row r="148">
          <cell r="I148" t="str">
            <v>สพป.สมุทรปราการ เขต 2</v>
          </cell>
        </row>
        <row r="149">
          <cell r="I149" t="str">
            <v>สพป.สมุทรสงคราม</v>
          </cell>
        </row>
        <row r="150">
          <cell r="I150" t="str">
            <v>สพป.สมุทรสาคร</v>
          </cell>
        </row>
        <row r="151">
          <cell r="I151" t="str">
            <v>สพป.สระแก้ว เขต 1</v>
          </cell>
        </row>
        <row r="152">
          <cell r="I152" t="str">
            <v>สพป.สระแก้ว เขต 2</v>
          </cell>
        </row>
        <row r="153">
          <cell r="I153" t="str">
            <v>สพป.สระบุรี เขต 1</v>
          </cell>
        </row>
        <row r="154">
          <cell r="I154" t="str">
            <v>สพป.สระบุรี เขต 2</v>
          </cell>
        </row>
        <row r="155">
          <cell r="I155" t="str">
            <v>สพป.สิงห์บุรี</v>
          </cell>
        </row>
        <row r="156">
          <cell r="I156" t="str">
            <v>สพป.สุโขทัย เขต 1</v>
          </cell>
        </row>
        <row r="157">
          <cell r="I157" t="str">
            <v>สพป.สุโขทัย เขต 2</v>
          </cell>
        </row>
        <row r="158">
          <cell r="I158" t="str">
            <v>สพป.สุพรรณบุรี เขต 1</v>
          </cell>
        </row>
        <row r="159">
          <cell r="I159" t="str">
            <v>สพป.สุพรรณบุรี เขต 2</v>
          </cell>
        </row>
        <row r="160">
          <cell r="I160" t="str">
            <v>สพป.สุพรรณบุรี เขต 3</v>
          </cell>
        </row>
        <row r="161">
          <cell r="I161" t="str">
            <v>สพป.สุราษฎร์ธานี เขต 1</v>
          </cell>
        </row>
        <row r="162">
          <cell r="I162" t="str">
            <v>สพป.สุราษฎร์ธานี เขต 2</v>
          </cell>
        </row>
        <row r="163">
          <cell r="I163" t="str">
            <v>สพป.สุราษฎร์ธานี เขต 3</v>
          </cell>
        </row>
        <row r="164">
          <cell r="I164" t="str">
            <v>สพป.สุรินทร์ เขต 1</v>
          </cell>
        </row>
        <row r="165">
          <cell r="I165" t="str">
            <v>สพป.สุรินทร์ เขต 2</v>
          </cell>
        </row>
        <row r="166">
          <cell r="I166" t="str">
            <v>สพป.สุรินทร์ เขต 3</v>
          </cell>
        </row>
        <row r="167">
          <cell r="I167" t="str">
            <v>สพป.หนองคาย เขต 1</v>
          </cell>
        </row>
        <row r="168">
          <cell r="I168" t="str">
            <v>สพป.หนองคาย เขต 2</v>
          </cell>
        </row>
        <row r="169">
          <cell r="I169" t="str">
            <v>สพป.หนองบัวลำภู เขต 1</v>
          </cell>
        </row>
        <row r="170">
          <cell r="I170" t="str">
            <v>สพป.หนองบัวลำภู เขต 2</v>
          </cell>
        </row>
        <row r="171">
          <cell r="I171" t="str">
            <v>สพป.อ่างทอง</v>
          </cell>
        </row>
        <row r="172">
          <cell r="I172" t="str">
            <v>สพป.อำนาจเจริญ</v>
          </cell>
        </row>
        <row r="173">
          <cell r="I173" t="str">
            <v>สพป.อุดรธานี เขต 1</v>
          </cell>
        </row>
        <row r="174">
          <cell r="I174" t="str">
            <v>สพป.อุดรธานี เขต 2</v>
          </cell>
        </row>
        <row r="175">
          <cell r="I175" t="str">
            <v>สพป.อุดรธานี เขต 3</v>
          </cell>
        </row>
        <row r="176">
          <cell r="I176" t="str">
            <v>สพป.อุดรธานี เขต 4</v>
          </cell>
        </row>
        <row r="177">
          <cell r="I177" t="str">
            <v>สพป.อุตรดิตถ์ เขต 1</v>
          </cell>
        </row>
        <row r="178">
          <cell r="I178" t="str">
            <v>สพป.อุตรดิตถ์ เขต 2</v>
          </cell>
        </row>
        <row r="179">
          <cell r="I179" t="str">
            <v>สพป.อุทัยธานี เขต 1</v>
          </cell>
        </row>
        <row r="180">
          <cell r="I180" t="str">
            <v>สพป.อุทัยธานี เขต 2</v>
          </cell>
        </row>
        <row r="181">
          <cell r="I181" t="str">
            <v>สพป.อุบลราชธานี เขต 1</v>
          </cell>
        </row>
        <row r="182">
          <cell r="I182" t="str">
            <v>สพป.อุบลราชธานี เขต 2</v>
          </cell>
        </row>
        <row r="183">
          <cell r="I183" t="str">
            <v>สพป.อุบลราชธานี เขต 3</v>
          </cell>
        </row>
        <row r="184">
          <cell r="I184" t="str">
            <v>สพป.อุบลราชธานี เขต 4</v>
          </cell>
        </row>
        <row r="185">
          <cell r="I185" t="str">
            <v>สพป.อุบลราชธานี เขต 5</v>
          </cell>
        </row>
        <row r="186">
          <cell r="I186" t="str">
            <v>สพม. เขต  1</v>
          </cell>
        </row>
        <row r="187">
          <cell r="I187" t="str">
            <v>สพม. เขต  2</v>
          </cell>
        </row>
        <row r="188">
          <cell r="I188" t="str">
            <v>สพม. เขต  3</v>
          </cell>
        </row>
        <row r="189">
          <cell r="I189" t="str">
            <v>สพม. เขต  4</v>
          </cell>
        </row>
        <row r="190">
          <cell r="I190" t="str">
            <v>สพม. เขต  5</v>
          </cell>
        </row>
        <row r="191">
          <cell r="I191" t="str">
            <v>สพม. เขต  6</v>
          </cell>
        </row>
        <row r="192">
          <cell r="I192" t="str">
            <v>สพม. เขต  7</v>
          </cell>
        </row>
        <row r="193">
          <cell r="I193" t="str">
            <v>สพม. เขต  8</v>
          </cell>
        </row>
        <row r="194">
          <cell r="I194" t="str">
            <v>สพม. เขต  9</v>
          </cell>
        </row>
        <row r="195">
          <cell r="I195" t="str">
            <v>สพม. เขต 10</v>
          </cell>
        </row>
        <row r="196">
          <cell r="I196" t="str">
            <v>สพม. เขต 11</v>
          </cell>
        </row>
        <row r="197">
          <cell r="I197" t="str">
            <v>สพม. เขต 12</v>
          </cell>
        </row>
        <row r="198">
          <cell r="I198" t="str">
            <v>สพม. เขต 13</v>
          </cell>
        </row>
        <row r="199">
          <cell r="I199" t="str">
            <v>สพม. เขต 14</v>
          </cell>
        </row>
        <row r="200">
          <cell r="I200" t="str">
            <v>สพม. เขต 15</v>
          </cell>
        </row>
        <row r="201">
          <cell r="I201" t="str">
            <v>สพม. เขต 16</v>
          </cell>
        </row>
        <row r="202">
          <cell r="I202" t="str">
            <v>สพม. เขต 17</v>
          </cell>
        </row>
        <row r="203">
          <cell r="I203" t="str">
            <v>สพม. เขต 18</v>
          </cell>
        </row>
        <row r="204">
          <cell r="I204" t="str">
            <v>สพม. เขต 19</v>
          </cell>
        </row>
        <row r="205">
          <cell r="I205" t="str">
            <v>สพม. เขต 20</v>
          </cell>
        </row>
        <row r="206">
          <cell r="I206" t="str">
            <v>สพม. เขต 21</v>
          </cell>
        </row>
        <row r="207">
          <cell r="I207" t="str">
            <v>สพม. เขต 22</v>
          </cell>
        </row>
        <row r="208">
          <cell r="I208" t="str">
            <v>สพม. เขต 23</v>
          </cell>
        </row>
        <row r="209">
          <cell r="I209" t="str">
            <v>สพม. เขต 24</v>
          </cell>
        </row>
        <row r="210">
          <cell r="I210" t="str">
            <v>สพม. เขต 25</v>
          </cell>
        </row>
        <row r="211">
          <cell r="I211" t="str">
            <v>สพม. เขต 26</v>
          </cell>
        </row>
        <row r="212">
          <cell r="I212" t="str">
            <v>สพม. เขต 27</v>
          </cell>
        </row>
        <row r="213">
          <cell r="I213" t="str">
            <v>สพม. เขต 28</v>
          </cell>
        </row>
        <row r="214">
          <cell r="I214" t="str">
            <v>สพม. เขต 29</v>
          </cell>
        </row>
        <row r="215">
          <cell r="I215" t="str">
            <v>สพม. เขต 30</v>
          </cell>
        </row>
        <row r="216">
          <cell r="I216" t="str">
            <v>สพม. เขต 31</v>
          </cell>
        </row>
        <row r="217">
          <cell r="I217" t="str">
            <v>สพม. เขต 32</v>
          </cell>
        </row>
        <row r="218">
          <cell r="I218" t="str">
            <v>สพม. เขต 33</v>
          </cell>
        </row>
        <row r="219">
          <cell r="I219" t="str">
            <v>สพม. เขต 34</v>
          </cell>
        </row>
        <row r="220">
          <cell r="I220" t="str">
            <v>สพม. เขต 35</v>
          </cell>
        </row>
        <row r="221">
          <cell r="I221" t="str">
            <v>สพม. เขต 36</v>
          </cell>
        </row>
        <row r="222">
          <cell r="I222" t="str">
            <v>สพม. เขต 37</v>
          </cell>
        </row>
        <row r="223">
          <cell r="I223" t="str">
            <v>สพม. เขต 38</v>
          </cell>
        </row>
        <row r="224">
          <cell r="I224" t="str">
            <v>สพม. เขต 39</v>
          </cell>
        </row>
        <row r="225">
          <cell r="I225" t="str">
            <v>สพม. เขต 40</v>
          </cell>
        </row>
        <row r="226">
          <cell r="I226" t="str">
            <v>สพม. เขต 41</v>
          </cell>
        </row>
        <row r="227">
          <cell r="I227" t="str">
            <v>สพม. เขต 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"/>
      <sheetName val="ตำแหน่ง"/>
      <sheetName val="เขต"/>
      <sheetName val="Sheet2"/>
      <sheetName val="l"/>
      <sheetName val="dropdow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เจ้าพนักงานการเงินและบัญชี</v>
          </cell>
          <cell r="B2" t="str">
            <v>ปฏิบัติงาน</v>
          </cell>
          <cell r="C2" t="str">
            <v>กลุ่มอำนวยการ</v>
          </cell>
        </row>
        <row r="3">
          <cell r="A3" t="str">
            <v>เจ้าพนักงานธุรการ</v>
          </cell>
          <cell r="B3" t="str">
            <v>ชำนาญงาน</v>
          </cell>
          <cell r="C3" t="str">
            <v>กลุ่มบริหารงานการเงินและสินทรัพย์</v>
          </cell>
        </row>
        <row r="4">
          <cell r="A4" t="str">
            <v>เจ้าพนักงานพัสดุ</v>
          </cell>
          <cell r="B4" t="str">
            <v>อาวุโส</v>
          </cell>
          <cell r="C4" t="str">
            <v>กลุ่มบริหารงานบุคคล</v>
          </cell>
        </row>
        <row r="5">
          <cell r="A5" t="str">
            <v>นักจัดการงานทั่วไป</v>
          </cell>
          <cell r="B5" t="str">
            <v>ปฏิบัติการ</v>
          </cell>
          <cell r="C5" t="str">
            <v>กลุ่มนโยบายและแผน</v>
          </cell>
        </row>
        <row r="6">
          <cell r="A6" t="str">
            <v>นักทรัพยากรบุคคล</v>
          </cell>
          <cell r="B6" t="str">
            <v>ชำนาญการ</v>
          </cell>
          <cell r="C6" t="str">
            <v>กลุ่มส่งเสริมการจัดการศึกษา</v>
          </cell>
        </row>
        <row r="7">
          <cell r="A7" t="str">
            <v>นักประชาสัมพันธ์</v>
          </cell>
          <cell r="B7" t="str">
            <v>ชำนาญการพิเศษ</v>
          </cell>
          <cell r="C7" t="str">
            <v>กลุ่มส่งเสริมสถานศึกษาเอกชน</v>
          </cell>
        </row>
        <row r="8">
          <cell r="A8" t="str">
            <v>นักวิเคราะห์นโยบายและแผน</v>
          </cell>
          <cell r="B8" t="str">
            <v>ปฏิบัติงาน/ชำนาญงาน</v>
          </cell>
          <cell r="C8" t="str">
            <v>กลุ่มนิเทศ ติดตาม และประเมินผลการจัดการศึกษา</v>
          </cell>
        </row>
        <row r="9">
          <cell r="A9" t="str">
            <v>นักวิชาการคอมพิวเตอร์</v>
          </cell>
          <cell r="B9" t="str">
            <v>ชำนาญงาน/อาวุโส</v>
          </cell>
          <cell r="C9" t="str">
            <v>กลุ่มตรวจสอบภายใน</v>
          </cell>
        </row>
        <row r="10">
          <cell r="A10" t="str">
            <v>นักวิชาการเงินและบัญชี</v>
          </cell>
          <cell r="B10" t="str">
            <v>ปฏิบัติการ/ชำนาญการ</v>
          </cell>
          <cell r="C10" t="str">
            <v>สถานศึกษา/โรงเรียน</v>
          </cell>
        </row>
        <row r="11">
          <cell r="A11" t="str">
            <v>นักวิชาการตรวจสอบภายใน</v>
          </cell>
          <cell r="B11" t="str">
            <v>ชำนาญการ/ชำนาญการพิเศษ</v>
          </cell>
        </row>
        <row r="12">
          <cell r="A12" t="str">
            <v>นักวิชาการพัสดุ</v>
          </cell>
        </row>
        <row r="13">
          <cell r="A13" t="str">
            <v>นักวิชาการศึกษา</v>
          </cell>
        </row>
        <row r="14">
          <cell r="A14" t="str">
            <v>นิติกร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"/>
      <sheetName val="อส(ผบ)"/>
      <sheetName val="อส(ศน)"/>
      <sheetName val="อส38ค(2)"/>
      <sheetName val="อส(สพท)"/>
      <sheetName val="อส(ค้าง_จ)"/>
      <sheetName val="Check"/>
      <sheetName val="D38ค(2)"/>
      <sheetName val="T"/>
      <sheetName val="A"/>
      <sheetName val="D"/>
      <sheetName val="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L2" t="str">
            <v>โครงสร้าง</v>
          </cell>
          <cell r="M2" t="str">
            <v>ผู้อำนวยการสำนักงานเขตพื้นที่การศึกษา</v>
          </cell>
          <cell r="N2" t="str">
            <v>ผู้อำนวยการสำนักงานเขตพื้นที่การศึกษา</v>
          </cell>
          <cell r="W2" t="str">
            <v>มีคนครอง</v>
          </cell>
          <cell r="X2" t="str">
            <v>ชาย</v>
          </cell>
          <cell r="Y2">
            <v>1</v>
          </cell>
          <cell r="Z2" t="str">
            <v>ม.ค.</v>
          </cell>
          <cell r="AA2">
            <v>2497</v>
          </cell>
          <cell r="AC2" t="str">
            <v>เอก</v>
          </cell>
          <cell r="AD2" t="str">
            <v>ย้ายไป</v>
          </cell>
        </row>
        <row r="3">
          <cell r="J3" t="str">
            <v>สพป.กระบี่</v>
          </cell>
          <cell r="L3" t="str">
            <v>ชั่วคราว/เงื่อนไข</v>
          </cell>
          <cell r="M3" t="str">
            <v>รองผู้อำนวยการสำนักงานเขตพื้นที่การศึกษา</v>
          </cell>
          <cell r="N3" t="str">
            <v>รองผู้อำนวยการสำนักงานเขตพื้นที่การศึกษา</v>
          </cell>
          <cell r="W3" t="str">
            <v>ว่างมีเงิน</v>
          </cell>
          <cell r="X3" t="str">
            <v>หญิง</v>
          </cell>
          <cell r="Y3">
            <v>2</v>
          </cell>
          <cell r="Z3" t="str">
            <v>ก.พ.</v>
          </cell>
          <cell r="AA3">
            <v>2498</v>
          </cell>
          <cell r="AC3" t="str">
            <v>โท</v>
          </cell>
          <cell r="AD3" t="str">
            <v>โอนออกไป</v>
          </cell>
        </row>
        <row r="4">
          <cell r="J4" t="str">
            <v>สพป.กรุงเทพมหานคร</v>
          </cell>
          <cell r="N4" t="str">
            <v>เจ้าหน้าที่บริหารการศึกษาขั้นพื้นฐาน</v>
          </cell>
          <cell r="W4" t="str">
            <v>ว่างไม่มีเงิน</v>
          </cell>
          <cell r="Y4">
            <v>3</v>
          </cell>
          <cell r="Z4" t="str">
            <v>มี.ค.</v>
          </cell>
          <cell r="AA4">
            <v>2499</v>
          </cell>
          <cell r="AC4" t="str">
            <v>ตรี</v>
          </cell>
          <cell r="AD4" t="str">
            <v>เกษียณอายุราชการ</v>
          </cell>
        </row>
        <row r="5">
          <cell r="J5" t="str">
            <v>สพป.กาญจนบุรี เขต 1</v>
          </cell>
          <cell r="N5" t="str">
            <v>ผู้ช่วยผู้อำนวยการสำนักงานเขตพื้นที่การศึกษา</v>
          </cell>
          <cell r="Y5">
            <v>4</v>
          </cell>
          <cell r="Z5" t="str">
            <v>เม.ย.</v>
          </cell>
          <cell r="AA5">
            <v>2500</v>
          </cell>
          <cell r="AC5" t="str">
            <v>ต่ำกว่าตรี</v>
          </cell>
          <cell r="AD5" t="str">
            <v>เกษียณก่อนกำหนด</v>
          </cell>
        </row>
        <row r="6">
          <cell r="J6" t="str">
            <v>สพป.กาญจนบุรี เขต 2</v>
          </cell>
          <cell r="N6" t="str">
            <v>ผู้อำนวยการสถานศึกษา</v>
          </cell>
          <cell r="Y6">
            <v>5</v>
          </cell>
          <cell r="Z6" t="str">
            <v>พ.ค.</v>
          </cell>
          <cell r="AA6">
            <v>2501</v>
          </cell>
          <cell r="AD6" t="str">
            <v>ลาออก</v>
          </cell>
        </row>
        <row r="7">
          <cell r="J7" t="str">
            <v>สพป.กาญจนบุรี เขต 3</v>
          </cell>
          <cell r="Y7">
            <v>6</v>
          </cell>
          <cell r="Z7" t="str">
            <v>มิ.ย.</v>
          </cell>
          <cell r="AA7">
            <v>2502</v>
          </cell>
          <cell r="AD7" t="str">
            <v>ออกด้วยเหตุผิดวินัย</v>
          </cell>
        </row>
        <row r="8">
          <cell r="J8" t="str">
            <v>สพป.กาญจนบุรี เขต 4</v>
          </cell>
          <cell r="Y8">
            <v>7</v>
          </cell>
          <cell r="Z8" t="str">
            <v>ก.ค.</v>
          </cell>
          <cell r="AA8">
            <v>2503</v>
          </cell>
          <cell r="AD8" t="str">
            <v>ตาย</v>
          </cell>
        </row>
        <row r="9">
          <cell r="J9" t="str">
            <v>สพป.กาฬสินธุ์ เขต 1</v>
          </cell>
          <cell r="Y9">
            <v>8</v>
          </cell>
          <cell r="Z9" t="str">
            <v>ส.ค.</v>
          </cell>
          <cell r="AA9">
            <v>2504</v>
          </cell>
          <cell r="AD9" t="str">
            <v>ตัดโอนมาจาก สพป.อื่น</v>
          </cell>
        </row>
        <row r="10">
          <cell r="J10" t="str">
            <v>สพป.กาฬสินธุ์ เขต 2</v>
          </cell>
          <cell r="Y10">
            <v>9</v>
          </cell>
          <cell r="Z10" t="str">
            <v>ก.ย.</v>
          </cell>
          <cell r="AA10">
            <v>2505</v>
          </cell>
          <cell r="AD10" t="str">
            <v>ตัดโอนมาจาก สพม.อื่น</v>
          </cell>
        </row>
        <row r="11">
          <cell r="J11" t="str">
            <v>สพป.กาฬสินธุ์ เขต 3</v>
          </cell>
          <cell r="Y11">
            <v>10</v>
          </cell>
          <cell r="Z11" t="str">
            <v>ต.ค.</v>
          </cell>
          <cell r="AA11">
            <v>2506</v>
          </cell>
          <cell r="AD11" t="str">
            <v>ว่างก่อนรวมส่วนราชการ</v>
          </cell>
        </row>
        <row r="12">
          <cell r="J12" t="str">
            <v>สพป.กำแพงเพชร เขต 1</v>
          </cell>
          <cell r="Y12">
            <v>11</v>
          </cell>
          <cell r="Z12" t="str">
            <v>พ.ย.</v>
          </cell>
          <cell r="AA12">
            <v>2507</v>
          </cell>
          <cell r="AD12" t="str">
            <v>ตัดโอนไป สพป.อื่น</v>
          </cell>
        </row>
        <row r="13">
          <cell r="J13" t="str">
            <v>สพป.กำแพงเพชร เขต 2</v>
          </cell>
          <cell r="Y13">
            <v>12</v>
          </cell>
          <cell r="Z13" t="str">
            <v>ธ.ค.</v>
          </cell>
          <cell r="AA13">
            <v>2508</v>
          </cell>
          <cell r="AD13" t="str">
            <v>ตัดโอนไป สพม.อื่น</v>
          </cell>
        </row>
        <row r="14">
          <cell r="J14" t="str">
            <v>สพป.ขอนแก่น เขต 1</v>
          </cell>
          <cell r="Y14">
            <v>13</v>
          </cell>
          <cell r="AA14">
            <v>2509</v>
          </cell>
          <cell r="AD14" t="str">
            <v>ยุบเลิกตำแหน่ง</v>
          </cell>
        </row>
        <row r="15">
          <cell r="J15" t="str">
            <v>สพป.ขอนแก่น เขต 2</v>
          </cell>
          <cell r="Y15">
            <v>14</v>
          </cell>
          <cell r="AA15">
            <v>2510</v>
          </cell>
          <cell r="AD15" t="str">
            <v>ระบุไม่ได้</v>
          </cell>
        </row>
        <row r="16">
          <cell r="J16" t="str">
            <v>สพป.ขอนแก่น เขต 3</v>
          </cell>
          <cell r="Y16">
            <v>15</v>
          </cell>
          <cell r="AA16">
            <v>2511</v>
          </cell>
        </row>
        <row r="17">
          <cell r="J17" t="str">
            <v>สพป.ขอนแก่น เขต 4</v>
          </cell>
          <cell r="Y17">
            <v>16</v>
          </cell>
          <cell r="AA17">
            <v>2512</v>
          </cell>
        </row>
        <row r="18">
          <cell r="J18" t="str">
            <v>สพป.ขอนแก่น เขต 5</v>
          </cell>
          <cell r="Y18">
            <v>17</v>
          </cell>
          <cell r="AA18">
            <v>2513</v>
          </cell>
        </row>
        <row r="19">
          <cell r="J19" t="str">
            <v>สพป.จันทบุรี เขต 1</v>
          </cell>
          <cell r="Y19">
            <v>18</v>
          </cell>
          <cell r="AA19">
            <v>2514</v>
          </cell>
        </row>
        <row r="20">
          <cell r="J20" t="str">
            <v>สพป.จันทบุรี เขต 2</v>
          </cell>
          <cell r="Y20">
            <v>19</v>
          </cell>
          <cell r="AA20">
            <v>2515</v>
          </cell>
        </row>
        <row r="21">
          <cell r="J21" t="str">
            <v>สพป.ฉะเชิงเทรา เขต 1</v>
          </cell>
          <cell r="Y21">
            <v>20</v>
          </cell>
          <cell r="AA21">
            <v>2516</v>
          </cell>
        </row>
        <row r="22">
          <cell r="J22" t="str">
            <v>สพป.ฉะเชิงเทรา เขต 2</v>
          </cell>
          <cell r="Y22">
            <v>21</v>
          </cell>
          <cell r="AA22">
            <v>2517</v>
          </cell>
        </row>
        <row r="23">
          <cell r="J23" t="str">
            <v>สพป.ชลบุรี เขต 1</v>
          </cell>
          <cell r="Y23">
            <v>22</v>
          </cell>
          <cell r="AA23">
            <v>2518</v>
          </cell>
        </row>
        <row r="24">
          <cell r="J24" t="str">
            <v>สพป.ชลบุรี เขต 2</v>
          </cell>
          <cell r="Y24">
            <v>23</v>
          </cell>
          <cell r="AA24">
            <v>2519</v>
          </cell>
        </row>
        <row r="25">
          <cell r="J25" t="str">
            <v>สพป.ชลบุรี เขต 3</v>
          </cell>
          <cell r="Y25">
            <v>24</v>
          </cell>
          <cell r="AA25">
            <v>2520</v>
          </cell>
        </row>
        <row r="26">
          <cell r="J26" t="str">
            <v>สพป.ชัยนาท</v>
          </cell>
          <cell r="Y26">
            <v>25</v>
          </cell>
          <cell r="AA26">
            <v>2521</v>
          </cell>
        </row>
        <row r="27">
          <cell r="J27" t="str">
            <v>สพป.ชัยภูมิ เขต 1</v>
          </cell>
          <cell r="Y27">
            <v>26</v>
          </cell>
          <cell r="AA27">
            <v>2522</v>
          </cell>
        </row>
        <row r="28">
          <cell r="J28" t="str">
            <v>สพป.ชัยภูมิ เขต 2</v>
          </cell>
          <cell r="Y28">
            <v>27</v>
          </cell>
          <cell r="AA28">
            <v>2523</v>
          </cell>
        </row>
        <row r="29">
          <cell r="J29" t="str">
            <v>สพป.ชัยภูมิ เขต 3</v>
          </cell>
          <cell r="Y29">
            <v>28</v>
          </cell>
          <cell r="AA29">
            <v>2524</v>
          </cell>
        </row>
        <row r="30">
          <cell r="J30" t="str">
            <v>สพป.ชุมพร เขต 1</v>
          </cell>
          <cell r="Y30">
            <v>29</v>
          </cell>
          <cell r="AA30">
            <v>2525</v>
          </cell>
        </row>
        <row r="31">
          <cell r="J31" t="str">
            <v>สพป.ชุมพร เขต 2</v>
          </cell>
          <cell r="Y31">
            <v>30</v>
          </cell>
          <cell r="AA31">
            <v>2526</v>
          </cell>
        </row>
        <row r="32">
          <cell r="J32" t="str">
            <v>สพป.เชียงราย เขต 1</v>
          </cell>
          <cell r="Y32">
            <v>31</v>
          </cell>
          <cell r="AA32">
            <v>2527</v>
          </cell>
        </row>
        <row r="33">
          <cell r="J33" t="str">
            <v>สพป.เชียงราย เขต 2</v>
          </cell>
          <cell r="AA33">
            <v>2528</v>
          </cell>
        </row>
        <row r="34">
          <cell r="J34" t="str">
            <v>สพป.เชียงราย เขต 3</v>
          </cell>
          <cell r="AA34">
            <v>2529</v>
          </cell>
        </row>
        <row r="35">
          <cell r="J35" t="str">
            <v>สพป.เชียงราย เขต 4</v>
          </cell>
          <cell r="AA35">
            <v>2530</v>
          </cell>
        </row>
        <row r="36">
          <cell r="J36" t="str">
            <v>สพป.เชียงใหม่ เขต 1</v>
          </cell>
          <cell r="AA36">
            <v>2531</v>
          </cell>
        </row>
        <row r="37">
          <cell r="J37" t="str">
            <v>สพป.เชียงใหม่ เขต 2</v>
          </cell>
          <cell r="AA37">
            <v>2532</v>
          </cell>
        </row>
        <row r="38">
          <cell r="J38" t="str">
            <v>สพป.เชียงใหม่ เขต 3</v>
          </cell>
          <cell r="AA38">
            <v>2533</v>
          </cell>
        </row>
        <row r="39">
          <cell r="J39" t="str">
            <v>สพป.เชียงใหม่ เขต 4</v>
          </cell>
          <cell r="AA39">
            <v>2534</v>
          </cell>
        </row>
        <row r="40">
          <cell r="J40" t="str">
            <v>สพป.เชียงใหม่ เขต 5</v>
          </cell>
          <cell r="AA40">
            <v>2535</v>
          </cell>
        </row>
        <row r="41">
          <cell r="J41" t="str">
            <v>สพป.เชียงใหม่ เขต 6</v>
          </cell>
          <cell r="AA41">
            <v>2536</v>
          </cell>
        </row>
        <row r="42">
          <cell r="J42" t="str">
            <v>สพป.ตรัง เขต 1</v>
          </cell>
          <cell r="AA42">
            <v>2537</v>
          </cell>
        </row>
        <row r="43">
          <cell r="J43" t="str">
            <v>สพป.ตรัง เขต 2</v>
          </cell>
          <cell r="AA43">
            <v>2538</v>
          </cell>
        </row>
        <row r="44">
          <cell r="J44" t="str">
            <v>สพป.ตราด</v>
          </cell>
          <cell r="AA44">
            <v>2539</v>
          </cell>
        </row>
        <row r="45">
          <cell r="J45" t="str">
            <v>สพป.ตาก เขต 1</v>
          </cell>
          <cell r="AA45">
            <v>2540</v>
          </cell>
        </row>
        <row r="46">
          <cell r="J46" t="str">
            <v>สพป.ตาก เขต 2</v>
          </cell>
          <cell r="AA46">
            <v>2541</v>
          </cell>
        </row>
        <row r="47">
          <cell r="J47" t="str">
            <v>สพป.นครนายก</v>
          </cell>
          <cell r="AA47">
            <v>2542</v>
          </cell>
        </row>
        <row r="48">
          <cell r="J48" t="str">
            <v>สพป.นครปฐม เขต 1</v>
          </cell>
        </row>
        <row r="49">
          <cell r="J49" t="str">
            <v>สพป.นครปฐม เขต 2</v>
          </cell>
        </row>
        <row r="50">
          <cell r="J50" t="str">
            <v>สพป.นครพนม เขต 1</v>
          </cell>
        </row>
        <row r="51">
          <cell r="J51" t="str">
            <v>สพป.นครพนม เขต 2</v>
          </cell>
        </row>
        <row r="52">
          <cell r="J52" t="str">
            <v>สพป.นครราชสีมา เขต 1</v>
          </cell>
        </row>
        <row r="53">
          <cell r="J53" t="str">
            <v>สพป.นครราชสีมา เขต 2</v>
          </cell>
        </row>
        <row r="54">
          <cell r="J54" t="str">
            <v>สพป.นครราชสีมา เขต 3</v>
          </cell>
        </row>
        <row r="55">
          <cell r="J55" t="str">
            <v>สพป.นครราชสีมา เขต 4</v>
          </cell>
        </row>
        <row r="56">
          <cell r="J56" t="str">
            <v>สพป.นครราชสีมา เขต 5</v>
          </cell>
        </row>
        <row r="57">
          <cell r="J57" t="str">
            <v>สพป.นครราชสีมา เขต 6</v>
          </cell>
        </row>
        <row r="58">
          <cell r="J58" t="str">
            <v>สพป.นครราชสีมา เขต 7</v>
          </cell>
        </row>
        <row r="59">
          <cell r="J59" t="str">
            <v>สพป.นครศรีธรรมราช เขต 1</v>
          </cell>
        </row>
        <row r="60">
          <cell r="J60" t="str">
            <v>สพป.นครศรีธรรมราช เขต 2</v>
          </cell>
        </row>
        <row r="61">
          <cell r="J61" t="str">
            <v>สพป.นครศรีธรรมราช เขต 3</v>
          </cell>
        </row>
        <row r="62">
          <cell r="J62" t="str">
            <v>สพป.นครศรีธรรมราช เขต 4</v>
          </cell>
        </row>
        <row r="63">
          <cell r="J63" t="str">
            <v>สพป.นครสวรรค์ เขต 1</v>
          </cell>
        </row>
        <row r="64">
          <cell r="J64" t="str">
            <v>สพป.นครสวรรค์ เขต 2</v>
          </cell>
        </row>
        <row r="65">
          <cell r="J65" t="str">
            <v>สพป.นครสวรรค์ เขต 3</v>
          </cell>
        </row>
        <row r="66">
          <cell r="J66" t="str">
            <v>สพป.นนทบุรี เขต 1</v>
          </cell>
        </row>
        <row r="67">
          <cell r="J67" t="str">
            <v>สพป.นนทบุรี เขต 2</v>
          </cell>
        </row>
        <row r="68">
          <cell r="J68" t="str">
            <v>สพป.นราธิวาส เขต 1</v>
          </cell>
        </row>
        <row r="69">
          <cell r="J69" t="str">
            <v>สพป.นราธิวาส เขต 2</v>
          </cell>
        </row>
        <row r="70">
          <cell r="J70" t="str">
            <v>สพป.นราธิวาส เขต 3</v>
          </cell>
        </row>
        <row r="71">
          <cell r="J71" t="str">
            <v>สพป.น่าน เขต 1</v>
          </cell>
        </row>
        <row r="72">
          <cell r="J72" t="str">
            <v>สพป.น่าน เขต 2</v>
          </cell>
        </row>
        <row r="73">
          <cell r="J73" t="str">
            <v>สพป.บึงกาฬ</v>
          </cell>
        </row>
        <row r="74">
          <cell r="J74" t="str">
            <v>สพป.บุรีรัมย์ เขต 1</v>
          </cell>
        </row>
        <row r="75">
          <cell r="J75" t="str">
            <v>สพป.บุรีรัมย์ เขต 2</v>
          </cell>
        </row>
        <row r="76">
          <cell r="J76" t="str">
            <v>สพป.บุรีรัมย์ เขต 3</v>
          </cell>
        </row>
        <row r="77">
          <cell r="J77" t="str">
            <v>สพป.บุรีรัมย์ เขต 4</v>
          </cell>
        </row>
        <row r="78">
          <cell r="J78" t="str">
            <v>สพป.ปทุมธานี เขต 1</v>
          </cell>
        </row>
        <row r="79">
          <cell r="J79" t="str">
            <v>สพป.ปทุมธานี เขต 2</v>
          </cell>
        </row>
        <row r="80">
          <cell r="J80" t="str">
            <v>สพป.ประจวบคีรีขันธ์ เขต 1</v>
          </cell>
        </row>
        <row r="81">
          <cell r="J81" t="str">
            <v>สพป.ประจวบคีรีขันธ์ เขต 2</v>
          </cell>
        </row>
        <row r="82">
          <cell r="J82" t="str">
            <v>สพป.ปราจีนบุรี เขต 1</v>
          </cell>
        </row>
        <row r="83">
          <cell r="J83" t="str">
            <v>สพป.ปราจีนบุรี เขต 2</v>
          </cell>
        </row>
        <row r="84">
          <cell r="J84" t="str">
            <v>สพป.ปัตตานี เขต 1</v>
          </cell>
        </row>
        <row r="85">
          <cell r="J85" t="str">
            <v>สพป.ปัตตานี เขต 2</v>
          </cell>
        </row>
        <row r="86">
          <cell r="J86" t="str">
            <v>สพป.ปัตตานี เขต 3</v>
          </cell>
        </row>
        <row r="87">
          <cell r="J87" t="str">
            <v>สพป.พระนครศรีอยุธยา เขต 1</v>
          </cell>
        </row>
        <row r="88">
          <cell r="J88" t="str">
            <v>สพป.พระนครศรีอยุธยา เขต 2</v>
          </cell>
        </row>
        <row r="89">
          <cell r="J89" t="str">
            <v>สพป.พะเยา เขต 1</v>
          </cell>
        </row>
        <row r="90">
          <cell r="J90" t="str">
            <v>สพป.พะเยา เขต 2</v>
          </cell>
        </row>
        <row r="91">
          <cell r="J91" t="str">
            <v>สพป.พังงา</v>
          </cell>
        </row>
        <row r="92">
          <cell r="J92" t="str">
            <v>สพป.พัทลุง เขต 1</v>
          </cell>
        </row>
        <row r="93">
          <cell r="J93" t="str">
            <v>สพป.พัทลุง เขต 2</v>
          </cell>
        </row>
        <row r="94">
          <cell r="J94" t="str">
            <v>สพป.พิจิตร เขต 1</v>
          </cell>
        </row>
        <row r="95">
          <cell r="J95" t="str">
            <v>สพป.พิจิตร เขต 2</v>
          </cell>
        </row>
        <row r="96">
          <cell r="J96" t="str">
            <v>สพป.พิษณุโลก เขต 1</v>
          </cell>
        </row>
        <row r="97">
          <cell r="J97" t="str">
            <v>สพป.พิษณุโลก เขต 2</v>
          </cell>
        </row>
        <row r="98">
          <cell r="J98" t="str">
            <v>สพป.พิษณุโลก เขต 3</v>
          </cell>
        </row>
        <row r="99">
          <cell r="J99" t="str">
            <v>สพป.เพชรบุรี เขต 1</v>
          </cell>
        </row>
        <row r="100">
          <cell r="J100" t="str">
            <v>สพป.เพชรบุรี เขต 2</v>
          </cell>
        </row>
        <row r="101">
          <cell r="J101" t="str">
            <v>สพป.เพชรบูรณ์ เขต 1</v>
          </cell>
        </row>
        <row r="102">
          <cell r="J102" t="str">
            <v>สพป.เพชรบูรณ์ เขต 2</v>
          </cell>
        </row>
        <row r="103">
          <cell r="J103" t="str">
            <v>สพป.เพชรบูรณ์ เขต 3</v>
          </cell>
        </row>
        <row r="104">
          <cell r="J104" t="str">
            <v>สพป.แพร่ เขต 1</v>
          </cell>
        </row>
        <row r="105">
          <cell r="J105" t="str">
            <v>สพป.แพร่ เขต 2</v>
          </cell>
        </row>
        <row r="106">
          <cell r="J106" t="str">
            <v>สพป.ภูเก็ต</v>
          </cell>
        </row>
        <row r="107">
          <cell r="J107" t="str">
            <v>สพป.มหาสารคาม เขต 1</v>
          </cell>
        </row>
        <row r="108">
          <cell r="J108" t="str">
            <v>สพป.มหาสารคาม เขต 2</v>
          </cell>
        </row>
        <row r="109">
          <cell r="J109" t="str">
            <v>สพป.มหาสารคาม เขต 3</v>
          </cell>
        </row>
        <row r="110">
          <cell r="J110" t="str">
            <v>สพป.มุกดาหาร</v>
          </cell>
        </row>
        <row r="111">
          <cell r="J111" t="str">
            <v>สพป.แม่ฮ่องสอน เขต 1</v>
          </cell>
        </row>
        <row r="112">
          <cell r="J112" t="str">
            <v>สพป.แม่ฮ่องสอน เขต 2</v>
          </cell>
        </row>
        <row r="113">
          <cell r="J113" t="str">
            <v>สพป.ยโสธร เขต 1</v>
          </cell>
        </row>
        <row r="114">
          <cell r="J114" t="str">
            <v>สพป.ยโสธร เขต 2</v>
          </cell>
        </row>
        <row r="115">
          <cell r="J115" t="str">
            <v>สพป.ยะลา เขต 1</v>
          </cell>
        </row>
        <row r="116">
          <cell r="J116" t="str">
            <v>สพป.ยะลา เขต 2</v>
          </cell>
        </row>
        <row r="117">
          <cell r="J117" t="str">
            <v>สพป.ยะลา เขต 3</v>
          </cell>
        </row>
        <row r="118">
          <cell r="J118" t="str">
            <v>สพป.ร้อยเอ็ด เขต 1</v>
          </cell>
        </row>
        <row r="119">
          <cell r="J119" t="str">
            <v>สพป.ร้อยเอ็ด เขต 2</v>
          </cell>
        </row>
        <row r="120">
          <cell r="J120" t="str">
            <v>สพป.ร้อยเอ็ด เขต 3</v>
          </cell>
        </row>
        <row r="121">
          <cell r="J121" t="str">
            <v>สพป.ระนอง</v>
          </cell>
        </row>
        <row r="122">
          <cell r="J122" t="str">
            <v>สพป.ระยอง เขต 1</v>
          </cell>
        </row>
        <row r="123">
          <cell r="J123" t="str">
            <v>สพป.ระยอง เขต 2</v>
          </cell>
        </row>
        <row r="124">
          <cell r="J124" t="str">
            <v>สพป.ราชบุรี เขต 1</v>
          </cell>
        </row>
        <row r="125">
          <cell r="J125" t="str">
            <v>สพป.ราชบุรี เขต 2</v>
          </cell>
        </row>
        <row r="126">
          <cell r="J126" t="str">
            <v>สพป.ลพบุรี เขต 1</v>
          </cell>
        </row>
        <row r="127">
          <cell r="J127" t="str">
            <v>สพป.ลพบุรี เขต 2</v>
          </cell>
        </row>
        <row r="128">
          <cell r="J128" t="str">
            <v>สพป.ลำปาง เขต 1</v>
          </cell>
        </row>
        <row r="129">
          <cell r="J129" t="str">
            <v>สพป.ลำปาง เขต 2</v>
          </cell>
        </row>
        <row r="130">
          <cell r="J130" t="str">
            <v>สพป.ลำปาง เขต 3</v>
          </cell>
        </row>
        <row r="131">
          <cell r="J131" t="str">
            <v>สพป.ลำพูน เขต 1</v>
          </cell>
        </row>
        <row r="132">
          <cell r="J132" t="str">
            <v>สพป.ลำพูน เขต 2</v>
          </cell>
        </row>
        <row r="133">
          <cell r="J133" t="str">
            <v>สพป.เลย เขต 1</v>
          </cell>
        </row>
        <row r="134">
          <cell r="J134" t="str">
            <v>สพป.เลย เขต 2</v>
          </cell>
        </row>
        <row r="135">
          <cell r="J135" t="str">
            <v>สพป.เลย เขต 3</v>
          </cell>
        </row>
        <row r="136">
          <cell r="J136" t="str">
            <v>สพป.ศรีสะเกษ เขต 1</v>
          </cell>
        </row>
        <row r="137">
          <cell r="J137" t="str">
            <v>สพป.ศรีสะเกษ เขต 2</v>
          </cell>
        </row>
        <row r="138">
          <cell r="J138" t="str">
            <v>สพป.ศรีสะเกษ เขต 3</v>
          </cell>
        </row>
        <row r="139">
          <cell r="J139" t="str">
            <v>สพป.ศรีสะเกษ เขต 4</v>
          </cell>
        </row>
        <row r="140">
          <cell r="J140" t="str">
            <v>สพป.สกลนคร เขต 1</v>
          </cell>
        </row>
        <row r="141">
          <cell r="J141" t="str">
            <v>สพป.สกลนคร เขต 2</v>
          </cell>
        </row>
        <row r="142">
          <cell r="J142" t="str">
            <v>สพป.สกลนคร เขต 3</v>
          </cell>
        </row>
        <row r="143">
          <cell r="J143" t="str">
            <v>สพป.สงขลา เขต 1</v>
          </cell>
        </row>
        <row r="144">
          <cell r="J144" t="str">
            <v>สพป.สงขลา เขต 2</v>
          </cell>
        </row>
        <row r="145">
          <cell r="J145" t="str">
            <v>สพป.สงขลา เขต 3</v>
          </cell>
        </row>
        <row r="146">
          <cell r="J146" t="str">
            <v>สพป.สตูล</v>
          </cell>
        </row>
        <row r="147">
          <cell r="J147" t="str">
            <v>สพป.สมุทรปราการ เขต 1</v>
          </cell>
        </row>
        <row r="148">
          <cell r="J148" t="str">
            <v>สพป.สมุทรปราการ เขต 2</v>
          </cell>
        </row>
        <row r="149">
          <cell r="J149" t="str">
            <v>สพป.สมุทรสงคราม</v>
          </cell>
        </row>
        <row r="150">
          <cell r="J150" t="str">
            <v>สพป.สมุทรสาคร</v>
          </cell>
        </row>
        <row r="151">
          <cell r="J151" t="str">
            <v>สพป.สระแก้ว เขต 1</v>
          </cell>
        </row>
        <row r="152">
          <cell r="J152" t="str">
            <v>สพป.สระแก้ว เขต 2</v>
          </cell>
        </row>
        <row r="153">
          <cell r="J153" t="str">
            <v>สพป.สระบุรี เขต 1</v>
          </cell>
        </row>
        <row r="154">
          <cell r="J154" t="str">
            <v>สพป.สระบุรี เขต 2</v>
          </cell>
        </row>
        <row r="155">
          <cell r="J155" t="str">
            <v>สพป.สิงห์บุรี</v>
          </cell>
        </row>
        <row r="156">
          <cell r="J156" t="str">
            <v>สพป.สุโขทัย เขต 1</v>
          </cell>
        </row>
        <row r="157">
          <cell r="J157" t="str">
            <v>สพป.สุโขทัย เขต 2</v>
          </cell>
        </row>
        <row r="158">
          <cell r="J158" t="str">
            <v>สพป.สุพรรณบุรี เขต 1</v>
          </cell>
        </row>
        <row r="159">
          <cell r="J159" t="str">
            <v>สพป.สุพรรณบุรี เขต 2</v>
          </cell>
        </row>
        <row r="160">
          <cell r="J160" t="str">
            <v>สพป.สุพรรณบุรี เขต 3</v>
          </cell>
        </row>
        <row r="161">
          <cell r="J161" t="str">
            <v>สพป.สุราษฎร์ธานี เขต 1</v>
          </cell>
        </row>
        <row r="162">
          <cell r="J162" t="str">
            <v>สพป.สุราษฎร์ธานี เขต 2</v>
          </cell>
        </row>
        <row r="163">
          <cell r="J163" t="str">
            <v>สพป.สุราษฎร์ธานี เขต 3</v>
          </cell>
        </row>
        <row r="164">
          <cell r="J164" t="str">
            <v>สพป.สุรินทร์ เขต 1</v>
          </cell>
        </row>
        <row r="165">
          <cell r="J165" t="str">
            <v>สพป.สุรินทร์ เขต 2</v>
          </cell>
        </row>
        <row r="166">
          <cell r="J166" t="str">
            <v>สพป.สุรินทร์ เขต 3</v>
          </cell>
        </row>
        <row r="167">
          <cell r="J167" t="str">
            <v>สพป.หนองคาย เขต 1</v>
          </cell>
        </row>
        <row r="168">
          <cell r="J168" t="str">
            <v>สพป.หนองคาย เขต 2</v>
          </cell>
        </row>
        <row r="169">
          <cell r="J169" t="str">
            <v>สพป.หนองบัวลำภู เขต 1</v>
          </cell>
        </row>
        <row r="170">
          <cell r="J170" t="str">
            <v>สพป.หนองบัวลำภู เขต 2</v>
          </cell>
        </row>
        <row r="171">
          <cell r="J171" t="str">
            <v>สพป.อ่างทอง</v>
          </cell>
        </row>
        <row r="172">
          <cell r="J172" t="str">
            <v>สพป.อำนาจเจริญ</v>
          </cell>
        </row>
        <row r="173">
          <cell r="J173" t="str">
            <v>สพป.อุดรธานี เขต 1</v>
          </cell>
        </row>
        <row r="174">
          <cell r="J174" t="str">
            <v>สพป.อุดรธานี เขต 2</v>
          </cell>
        </row>
        <row r="175">
          <cell r="J175" t="str">
            <v>สพป.อุดรธานี เขต 3</v>
          </cell>
        </row>
        <row r="176">
          <cell r="J176" t="str">
            <v>สพป.อุดรธานี เขต 4</v>
          </cell>
        </row>
        <row r="177">
          <cell r="J177" t="str">
            <v>สพป.อุตรดิตถ์ เขต 1</v>
          </cell>
        </row>
        <row r="178">
          <cell r="J178" t="str">
            <v>สพป.อุตรดิตถ์ เขต 2</v>
          </cell>
        </row>
        <row r="179">
          <cell r="J179" t="str">
            <v>สพป.อุทัยธานี เขต 1</v>
          </cell>
        </row>
        <row r="180">
          <cell r="J180" t="str">
            <v>สพป.อุทัยธานี เขต 2</v>
          </cell>
        </row>
        <row r="181">
          <cell r="J181" t="str">
            <v>สพป.อุบลราชธานี เขต 1</v>
          </cell>
        </row>
        <row r="182">
          <cell r="J182" t="str">
            <v>สพป.อุบลราชธานี เขต 2</v>
          </cell>
        </row>
        <row r="183">
          <cell r="J183" t="str">
            <v>สพป.อุบลราชธานี เขต 3</v>
          </cell>
        </row>
        <row r="184">
          <cell r="J184" t="str">
            <v>สพป.อุบลราชธานี เขต 4</v>
          </cell>
        </row>
        <row r="185">
          <cell r="J185" t="str">
            <v>สพป.อุบลราชธานี เขต 5</v>
          </cell>
        </row>
        <row r="186">
          <cell r="J186" t="str">
            <v>สพม. เขต 1</v>
          </cell>
        </row>
        <row r="187">
          <cell r="J187" t="str">
            <v>สพม. เขต 2</v>
          </cell>
        </row>
        <row r="188">
          <cell r="J188" t="str">
            <v>สพม. เขต 3</v>
          </cell>
        </row>
        <row r="189">
          <cell r="J189" t="str">
            <v>สพม. เขต 4</v>
          </cell>
        </row>
        <row r="190">
          <cell r="J190" t="str">
            <v>สพม. เขต 5</v>
          </cell>
        </row>
        <row r="191">
          <cell r="J191" t="str">
            <v>สพม. เขต 6</v>
          </cell>
        </row>
        <row r="192">
          <cell r="J192" t="str">
            <v>สพม. เขต 7</v>
          </cell>
        </row>
        <row r="193">
          <cell r="J193" t="str">
            <v>สพม. เขต 8</v>
          </cell>
        </row>
        <row r="194">
          <cell r="J194" t="str">
            <v>สพม. เขต 9</v>
          </cell>
        </row>
        <row r="195">
          <cell r="J195" t="str">
            <v>สพม. เขต 10</v>
          </cell>
        </row>
        <row r="196">
          <cell r="J196" t="str">
            <v>สพม. เขต 11</v>
          </cell>
        </row>
        <row r="197">
          <cell r="J197" t="str">
            <v>สพม. เขต 12</v>
          </cell>
        </row>
        <row r="198">
          <cell r="J198" t="str">
            <v>สพม. เขต 13</v>
          </cell>
        </row>
        <row r="199">
          <cell r="J199" t="str">
            <v>สพม. เขต 14</v>
          </cell>
        </row>
        <row r="200">
          <cell r="J200" t="str">
            <v>สพม. เขต 15</v>
          </cell>
        </row>
        <row r="201">
          <cell r="J201" t="str">
            <v>สพม. เขต 16</v>
          </cell>
        </row>
        <row r="202">
          <cell r="J202" t="str">
            <v>สพม. เขต 17</v>
          </cell>
        </row>
        <row r="203">
          <cell r="J203" t="str">
            <v>สพม. เขต 18</v>
          </cell>
        </row>
        <row r="204">
          <cell r="J204" t="str">
            <v>สพม. เขต 19</v>
          </cell>
        </row>
        <row r="205">
          <cell r="J205" t="str">
            <v>สพม. เขต 20</v>
          </cell>
        </row>
        <row r="206">
          <cell r="J206" t="str">
            <v>สพม. เขต 21</v>
          </cell>
        </row>
        <row r="207">
          <cell r="J207" t="str">
            <v>สพม. เขต 22</v>
          </cell>
        </row>
        <row r="208">
          <cell r="J208" t="str">
            <v>สพม. เขต 23</v>
          </cell>
        </row>
        <row r="209">
          <cell r="J209" t="str">
            <v>สพม. เขต 24</v>
          </cell>
        </row>
        <row r="210">
          <cell r="J210" t="str">
            <v>สพม. เขต 25</v>
          </cell>
        </row>
        <row r="211">
          <cell r="J211" t="str">
            <v>สพม. เขต 26</v>
          </cell>
        </row>
        <row r="212">
          <cell r="J212" t="str">
            <v>สพม. เขต 27</v>
          </cell>
        </row>
        <row r="213">
          <cell r="J213" t="str">
            <v>สพม. เขต 28</v>
          </cell>
        </row>
        <row r="214">
          <cell r="J214" t="str">
            <v>สพม. เขต 29</v>
          </cell>
        </row>
        <row r="215">
          <cell r="J215" t="str">
            <v>สพม. เขต 30</v>
          </cell>
        </row>
        <row r="216">
          <cell r="J216" t="str">
            <v>สพม. เขต 31</v>
          </cell>
        </row>
        <row r="217">
          <cell r="J217" t="str">
            <v>สพม. เขต 32</v>
          </cell>
        </row>
        <row r="218">
          <cell r="J218" t="str">
            <v>สพม. เขต 33</v>
          </cell>
        </row>
        <row r="219">
          <cell r="J219" t="str">
            <v>สพม. เขต 34</v>
          </cell>
        </row>
        <row r="220">
          <cell r="J220" t="str">
            <v>สพม. เขต 35</v>
          </cell>
        </row>
        <row r="221">
          <cell r="J221" t="str">
            <v>สพม. เขต 36</v>
          </cell>
        </row>
        <row r="222">
          <cell r="J222" t="str">
            <v>สพม. เขต 37</v>
          </cell>
        </row>
        <row r="223">
          <cell r="J223" t="str">
            <v>สพม. เขต 38</v>
          </cell>
        </row>
        <row r="224">
          <cell r="J224" t="str">
            <v>สพม. เขต 39</v>
          </cell>
        </row>
        <row r="225">
          <cell r="J225" t="str">
            <v>สพม. เขต 40</v>
          </cell>
        </row>
        <row r="226">
          <cell r="J226" t="str">
            <v>สพม. เขต 41</v>
          </cell>
        </row>
        <row r="227">
          <cell r="J227" t="str">
            <v>สพม. เขต 42</v>
          </cell>
        </row>
        <row r="228">
          <cell r="J228" t="str">
            <v>สพฐ.</v>
          </cell>
        </row>
        <row r="229">
          <cell r="J229" t="str">
            <v>โรงเรียน</v>
          </cell>
        </row>
        <row r="230">
          <cell r="J230" t="str">
            <v>หน่วยงานอื่น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วิธีกรอกข้อมูล"/>
      <sheetName val="สพฐ.คปร.1"/>
      <sheetName val="สพฐ.คปร.2"/>
      <sheetName val="สพฐ.คปร.3"/>
      <sheetName val="สพฐ.คปร.4(1)"/>
      <sheetName val="สพฐ.คปร.4(2)"/>
      <sheetName val="สพฐ.คปร.1 (ตัวอย่าง)"/>
      <sheetName val="สพฐ.คปร.2 (ตัวอย่าง)"/>
      <sheetName val="สพฐ.คปร.4(1)(ตัวอย่าง)"/>
      <sheetName val="สพฐ.คปร.4(2)(ตัวอย่าง)"/>
      <sheetName val="TT"/>
      <sheetName val="l"/>
      <sheetName val="i"/>
    </sheetNames>
    <sheetDataSet>
      <sheetData sheetId="0" refreshError="1"/>
      <sheetData sheetId="1">
        <row r="4">
          <cell r="E4" t="str">
            <v>สำนักงานเขตพื้นที่การศึกษา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2">
          <cell r="A2" t="str">
            <v>(เลือกเขตฯ ในเซลล์ F4 ชีท สพฐ.คปร.1)</v>
          </cell>
          <cell r="M2" t="str">
            <v>ผู้อำนวยการสำนักงานเขตพื้นที่การศึกษา</v>
          </cell>
          <cell r="N2" t="str">
            <v>คผช.</v>
          </cell>
        </row>
        <row r="3">
          <cell r="A3" t="str">
            <v>ประถมศึกษากระบี่</v>
          </cell>
          <cell r="M3" t="str">
            <v>รองผู้อำนวยการสำนักงานเขตพื้นที่การศึกษา (โครงสร้าง)</v>
          </cell>
          <cell r="N3" t="str">
            <v>คศ.1</v>
          </cell>
        </row>
        <row r="4">
          <cell r="A4" t="str">
            <v>ประถมศึกษากรุงเทพมหานคร</v>
          </cell>
          <cell r="M4" t="str">
            <v>รองผู้อำนวยการสำนักงานเขตพื้นที่การศึกษา (ชั่วคราวและมีเงื่อนไข)</v>
          </cell>
          <cell r="N4" t="str">
            <v>คศ.2</v>
          </cell>
        </row>
        <row r="5">
          <cell r="A5" t="str">
            <v>ประถมศึกษากาญจนบุรี เขต 1</v>
          </cell>
          <cell r="M5" t="str">
            <v>ผู้ช่วยผู้อำนวยการสำนักงานเขตพื้นที่การศึกษา</v>
          </cell>
          <cell r="N5" t="str">
            <v>คศ.3</v>
          </cell>
        </row>
        <row r="6">
          <cell r="A6" t="str">
            <v>ประถมศึกษากาญจนบุรี เขต 2</v>
          </cell>
          <cell r="M6" t="str">
            <v>เจ้าหน้าที่บริหารการศึกษาขั้นพื้นฐาน</v>
          </cell>
          <cell r="N6" t="str">
            <v>คศ.4</v>
          </cell>
        </row>
        <row r="7">
          <cell r="A7" t="str">
            <v>ประถมศึกษากาญจนบุรี เขต 3</v>
          </cell>
          <cell r="M7" t="str">
            <v>ศึกษานิเทศก์</v>
          </cell>
          <cell r="N7" t="str">
            <v>คศ.5</v>
          </cell>
        </row>
        <row r="8">
          <cell r="A8" t="str">
            <v>ประถมศึกษากาญจนบุรี เขต 4</v>
          </cell>
          <cell r="M8" t="str">
            <v>นักจัดการงานทั่วไป</v>
          </cell>
          <cell r="N8" t="str">
            <v>ปฏิบัติการ</v>
          </cell>
        </row>
        <row r="9">
          <cell r="A9" t="str">
            <v>ประถมศึกษากาฬสินธุ์ เขต 1</v>
          </cell>
          <cell r="M9" t="str">
            <v>นักวิชาการศึกษา</v>
          </cell>
          <cell r="N9" t="str">
            <v>ชำนาญการ</v>
          </cell>
        </row>
        <row r="10">
          <cell r="A10" t="str">
            <v>ประถมศึกษากาฬสินธุ์ เขต 2</v>
          </cell>
          <cell r="M10" t="str">
            <v>นักประชาสัมพันธ์</v>
          </cell>
          <cell r="N10" t="str">
            <v>ชำนาญการพิเศษ</v>
          </cell>
        </row>
        <row r="11">
          <cell r="A11" t="str">
            <v>ประถมศึกษากาฬสินธุ์ เขต 3</v>
          </cell>
          <cell r="M11" t="str">
            <v>นักทรัพยากรบุคคล</v>
          </cell>
          <cell r="N11" t="str">
            <v>ปฏิบัติการ/ชำนาญการ</v>
          </cell>
        </row>
        <row r="12">
          <cell r="A12" t="str">
            <v>ประถมศึกษากำแพงเพชร เขต 1</v>
          </cell>
          <cell r="M12" t="str">
            <v>นักวิชาการเงินและบัญชี</v>
          </cell>
          <cell r="N12" t="str">
            <v>ชำนาญการ/ชำนาญการพิเศษ</v>
          </cell>
        </row>
        <row r="13">
          <cell r="A13" t="str">
            <v>ประถมศึกษากำแพงเพชร เขต 2</v>
          </cell>
          <cell r="M13" t="str">
            <v>นักวิชาการพัสดุ</v>
          </cell>
          <cell r="N13" t="str">
            <v>ปฏิบัติงาน</v>
          </cell>
        </row>
        <row r="14">
          <cell r="A14" t="str">
            <v>ประถมศึกษาขอนแก่น เขต 1</v>
          </cell>
          <cell r="M14" t="str">
            <v>นักวิชาการตรวจสอบภายใน</v>
          </cell>
          <cell r="N14" t="str">
            <v>ชำนาญงาน</v>
          </cell>
        </row>
        <row r="15">
          <cell r="A15" t="str">
            <v>ประถมศึกษาขอนแก่น เขต 2</v>
          </cell>
          <cell r="M15" t="str">
            <v>นักวิเคราะห์นโยบายและแผน</v>
          </cell>
          <cell r="N15" t="str">
            <v>อาวุโส</v>
          </cell>
        </row>
        <row r="16">
          <cell r="A16" t="str">
            <v>ประถมศึกษาขอนแก่น เขต 3</v>
          </cell>
          <cell r="M16" t="str">
            <v>นักวิชาการคอมพิวเตอร์</v>
          </cell>
          <cell r="N16" t="str">
            <v>ปฏิบัติงาน/ชำนาญงาน</v>
          </cell>
        </row>
        <row r="17">
          <cell r="A17" t="str">
            <v>ประถมศึกษาขอนแก่น เขต 4</v>
          </cell>
          <cell r="M17" t="str">
            <v>นิติกร</v>
          </cell>
          <cell r="N17" t="str">
            <v>ชำนาญงาน/อาวุโส</v>
          </cell>
        </row>
        <row r="18">
          <cell r="A18" t="str">
            <v>ประถมศึกษาขอนแก่น เขต 5</v>
          </cell>
          <cell r="M18" t="str">
            <v>เจ้าพนักงานธุรการ</v>
          </cell>
        </row>
        <row r="19">
          <cell r="A19" t="str">
            <v>ประถมศึกษาจันทบุรี เขต 1</v>
          </cell>
          <cell r="M19" t="str">
            <v>เจ้าพนักงานการเงินและบัญชี</v>
          </cell>
        </row>
        <row r="20">
          <cell r="A20" t="str">
            <v>ประถมศึกษาจันทบุรี เขต 2</v>
          </cell>
          <cell r="M20" t="str">
            <v>เจ้าพนักงานพัสดุ</v>
          </cell>
        </row>
        <row r="21">
          <cell r="A21" t="str">
            <v>ประถมศึกษาฉะเชิงเทรา เขต 1</v>
          </cell>
        </row>
        <row r="22">
          <cell r="A22" t="str">
            <v>ประถมศึกษาฉะเชิงเทรา เขต 2</v>
          </cell>
        </row>
        <row r="23">
          <cell r="A23" t="str">
            <v>ประถมศึกษาชลบุรี เขต 1</v>
          </cell>
        </row>
        <row r="24">
          <cell r="A24" t="str">
            <v>ประถมศึกษาชลบุรี เขต 2</v>
          </cell>
        </row>
        <row r="25">
          <cell r="A25" t="str">
            <v>ประถมศึกษาชลบุรี เขต 3</v>
          </cell>
        </row>
        <row r="26">
          <cell r="A26" t="str">
            <v>ประถมศึกษาชัยนาท</v>
          </cell>
        </row>
        <row r="27">
          <cell r="A27" t="str">
            <v>ประถมศึกษาชัยภูมิ เขต 1</v>
          </cell>
        </row>
        <row r="28">
          <cell r="A28" t="str">
            <v>ประถมศึกษาชัยภูมิ เขต 2</v>
          </cell>
        </row>
        <row r="29">
          <cell r="A29" t="str">
            <v>ประถมศึกษาชัยภูมิ เขต 3</v>
          </cell>
        </row>
        <row r="30">
          <cell r="A30" t="str">
            <v>ประถมศึกษาชุมพร เขต 1</v>
          </cell>
        </row>
        <row r="31">
          <cell r="A31" t="str">
            <v>ประถมศึกษาชุมพร เขต 2</v>
          </cell>
        </row>
        <row r="32">
          <cell r="A32" t="str">
            <v>ประถมศึกษาเชียงราย เขต 1</v>
          </cell>
        </row>
        <row r="33">
          <cell r="A33" t="str">
            <v>ประถมศึกษาเชียงราย เขต 2</v>
          </cell>
        </row>
        <row r="34">
          <cell r="A34" t="str">
            <v>ประถมศึกษาเชียงราย เขต 3</v>
          </cell>
        </row>
        <row r="35">
          <cell r="A35" t="str">
            <v>ประถมศึกษาเชียงราย เขต 4</v>
          </cell>
        </row>
        <row r="36">
          <cell r="A36" t="str">
            <v>ประถมศึกษาเชียงใหม่ เขต 1</v>
          </cell>
        </row>
        <row r="37">
          <cell r="A37" t="str">
            <v>ประถมศึกษาเชียงใหม่ เขต 2</v>
          </cell>
        </row>
        <row r="38">
          <cell r="A38" t="str">
            <v>ประถมศึกษาเชียงใหม่ เขต 3</v>
          </cell>
        </row>
        <row r="39">
          <cell r="A39" t="str">
            <v>ประถมศึกษาเชียงใหม่ เขต 4</v>
          </cell>
        </row>
        <row r="40">
          <cell r="A40" t="str">
            <v>ประถมศึกษาเชียงใหม่ เขต 5</v>
          </cell>
        </row>
        <row r="41">
          <cell r="A41" t="str">
            <v>ประถมศึกษาเชียงใหม่ เขต 6</v>
          </cell>
        </row>
        <row r="42">
          <cell r="A42" t="str">
            <v>ประถมศึกษาตรัง เขต 1</v>
          </cell>
        </row>
        <row r="43">
          <cell r="A43" t="str">
            <v>ประถมศึกษาตรัง เขต 2</v>
          </cell>
        </row>
        <row r="44">
          <cell r="A44" t="str">
            <v>ประถมศึกษาตราด</v>
          </cell>
        </row>
        <row r="45">
          <cell r="A45" t="str">
            <v>ประถมศึกษาตาก เขต 1</v>
          </cell>
        </row>
        <row r="46">
          <cell r="A46" t="str">
            <v>ประถมศึกษาตาก เขต 2</v>
          </cell>
        </row>
        <row r="47">
          <cell r="A47" t="str">
            <v>ประถมศึกษานครนายก</v>
          </cell>
        </row>
        <row r="48">
          <cell r="A48" t="str">
            <v>ประถมศึกษานครปฐม เขต 1</v>
          </cell>
        </row>
        <row r="49">
          <cell r="A49" t="str">
            <v>ประถมศึกษานครปฐม เขต 2</v>
          </cell>
        </row>
        <row r="50">
          <cell r="A50" t="str">
            <v>ประถมศึกษานครพนม เขต 1</v>
          </cell>
        </row>
        <row r="51">
          <cell r="A51" t="str">
            <v>ประถมศึกษานครพนม เขต 2</v>
          </cell>
        </row>
        <row r="52">
          <cell r="A52" t="str">
            <v>ประถมศึกษานครราชสีมา เขต 1</v>
          </cell>
        </row>
        <row r="53">
          <cell r="A53" t="str">
            <v>ประถมศึกษานครราชสีมา เขต 2</v>
          </cell>
        </row>
        <row r="54">
          <cell r="A54" t="str">
            <v>ประถมศึกษานครราชสีมา เขต 3</v>
          </cell>
        </row>
        <row r="55">
          <cell r="A55" t="str">
            <v>ประถมศึกษานครราชสีมา เขต 4</v>
          </cell>
        </row>
        <row r="56">
          <cell r="A56" t="str">
            <v>ประถมศึกษานครราชสีมา เขต 5</v>
          </cell>
        </row>
        <row r="57">
          <cell r="A57" t="str">
            <v>ประถมศึกษานครราชสีมา เขต 6</v>
          </cell>
        </row>
        <row r="58">
          <cell r="A58" t="str">
            <v>ประถมศึกษานครราชสีมา เขต 7</v>
          </cell>
        </row>
        <row r="59">
          <cell r="A59" t="str">
            <v>ประถมศึกษานครศรีธรรมราช เขต 1</v>
          </cell>
        </row>
        <row r="60">
          <cell r="A60" t="str">
            <v>ประถมศึกษานครศรีธรรมราช เขต 2</v>
          </cell>
        </row>
        <row r="61">
          <cell r="A61" t="str">
            <v>ประถมศึกษานครศรีธรรมราช เขต 3</v>
          </cell>
        </row>
        <row r="62">
          <cell r="A62" t="str">
            <v>ประถมศึกษานครศรีธรรมราช เขต 4</v>
          </cell>
        </row>
        <row r="63">
          <cell r="A63" t="str">
            <v>ประถมศึกษานครสวรรค์ เขต 1</v>
          </cell>
        </row>
        <row r="64">
          <cell r="A64" t="str">
            <v>ประถมศึกษานครสวรรค์ เขต 2</v>
          </cell>
        </row>
        <row r="65">
          <cell r="A65" t="str">
            <v>ประถมศึกษานครสวรรค์ เขต 3</v>
          </cell>
        </row>
        <row r="66">
          <cell r="A66" t="str">
            <v>ประถมศึกษานนทบุรี เขต 1</v>
          </cell>
        </row>
        <row r="67">
          <cell r="A67" t="str">
            <v>ประถมศึกษานนทบุรี เขต 2</v>
          </cell>
        </row>
        <row r="68">
          <cell r="A68" t="str">
            <v>ประถมศึกษานราธิวาส เขต 1</v>
          </cell>
        </row>
        <row r="69">
          <cell r="A69" t="str">
            <v>ประถมศึกษานราธิวาส เขต 2</v>
          </cell>
        </row>
        <row r="70">
          <cell r="A70" t="str">
            <v>ประถมศึกษานราธิวาส เขต 3</v>
          </cell>
        </row>
        <row r="71">
          <cell r="A71" t="str">
            <v>ประถมศึกษาน่าน เขต 1</v>
          </cell>
        </row>
        <row r="72">
          <cell r="A72" t="str">
            <v>ประถมศึกษาน่าน เขต 2</v>
          </cell>
        </row>
        <row r="73">
          <cell r="A73" t="str">
            <v>ประถมศึกษาบึงกาฬ</v>
          </cell>
        </row>
        <row r="74">
          <cell r="A74" t="str">
            <v>ประถมศึกษาบุรีรัมย์ เขต 1</v>
          </cell>
        </row>
        <row r="75">
          <cell r="A75" t="str">
            <v>ประถมศึกษาบุรีรัมย์ เขต 2</v>
          </cell>
        </row>
        <row r="76">
          <cell r="A76" t="str">
            <v>ประถมศึกษาบุรีรัมย์ เขต 3</v>
          </cell>
        </row>
        <row r="77">
          <cell r="A77" t="str">
            <v>ประถมศึกษาบุรีรัมย์ เขต 4</v>
          </cell>
        </row>
        <row r="78">
          <cell r="A78" t="str">
            <v>ประถมศึกษาปทุมธานี เขต 1</v>
          </cell>
        </row>
        <row r="79">
          <cell r="A79" t="str">
            <v>ประถมศึกษาปทุมธานี เขต 2</v>
          </cell>
        </row>
        <row r="80">
          <cell r="A80" t="str">
            <v>ประถมศึกษาประจวบคีรีขันธ์ เขต 1</v>
          </cell>
        </row>
        <row r="81">
          <cell r="A81" t="str">
            <v>ประถมศึกษาประจวบคีรีขันธ์ เขต 2</v>
          </cell>
        </row>
        <row r="82">
          <cell r="A82" t="str">
            <v>ประถมศึกษาปราจีนบุรี เขต 1</v>
          </cell>
        </row>
        <row r="83">
          <cell r="A83" t="str">
            <v>ประถมศึกษาปราจีนบุรี เขต 2</v>
          </cell>
        </row>
        <row r="84">
          <cell r="A84" t="str">
            <v>ประถมศึกษาปัตตานี เขต 1</v>
          </cell>
        </row>
        <row r="85">
          <cell r="A85" t="str">
            <v>ประถมศึกษาปัตตานี เขต 2</v>
          </cell>
        </row>
        <row r="86">
          <cell r="A86" t="str">
            <v>ประถมศึกษาปัตตานี เขต 3</v>
          </cell>
        </row>
        <row r="87">
          <cell r="A87" t="str">
            <v>ประถมศึกษาพระนครศรีอยุธยา เขต 1</v>
          </cell>
        </row>
        <row r="88">
          <cell r="A88" t="str">
            <v>ประถมศึกษาพระนครศรีอยุธยา เขต 2</v>
          </cell>
        </row>
        <row r="89">
          <cell r="A89" t="str">
            <v>ประถมศึกษาพะเยา เขต 1</v>
          </cell>
        </row>
        <row r="90">
          <cell r="A90" t="str">
            <v>ประถมศึกษาพะเยา เขต 2</v>
          </cell>
        </row>
        <row r="91">
          <cell r="A91" t="str">
            <v>ประถมศึกษาพังงา</v>
          </cell>
        </row>
        <row r="92">
          <cell r="A92" t="str">
            <v>ประถมศึกษาพัทลุง เขต 1</v>
          </cell>
        </row>
        <row r="93">
          <cell r="A93" t="str">
            <v>ประถมศึกษาพัทลุง เขต 2</v>
          </cell>
        </row>
        <row r="94">
          <cell r="A94" t="str">
            <v>ประถมศึกษาพิจิตร เขต 1</v>
          </cell>
        </row>
        <row r="95">
          <cell r="A95" t="str">
            <v>ประถมศึกษาพิจิตร เขต 2</v>
          </cell>
        </row>
        <row r="96">
          <cell r="A96" t="str">
            <v>ประถมศึกษาพิษณุโลก เขต 1</v>
          </cell>
        </row>
        <row r="97">
          <cell r="A97" t="str">
            <v>ประถมศึกษาพิษณุโลก เขต 2</v>
          </cell>
        </row>
        <row r="98">
          <cell r="A98" t="str">
            <v>ประถมศึกษาพิษณุโลก เขต 3</v>
          </cell>
        </row>
        <row r="99">
          <cell r="A99" t="str">
            <v>ประถมศึกษาเพชรบุรี เขต 1</v>
          </cell>
        </row>
        <row r="100">
          <cell r="A100" t="str">
            <v>ประถมศึกษาเพชรบุรี เขต 2</v>
          </cell>
        </row>
        <row r="101">
          <cell r="A101" t="str">
            <v>ประถมศึกษาเพชรบูรณ์ เขต 1</v>
          </cell>
        </row>
        <row r="102">
          <cell r="A102" t="str">
            <v>ประถมศึกษาเพชรบูรณ์ เขต 2</v>
          </cell>
        </row>
        <row r="103">
          <cell r="A103" t="str">
            <v>ประถมศึกษาเพชรบูรณ์ เขต 3</v>
          </cell>
        </row>
        <row r="104">
          <cell r="A104" t="str">
            <v>ประถมศึกษาแพร่ เขต 1</v>
          </cell>
        </row>
        <row r="105">
          <cell r="A105" t="str">
            <v>ประถมศึกษาแพร่ เขต 2</v>
          </cell>
        </row>
        <row r="106">
          <cell r="A106" t="str">
            <v>ประถมศึกษาภูเก็ต</v>
          </cell>
        </row>
        <row r="107">
          <cell r="A107" t="str">
            <v>ประถมศึกษามหาสารคาม เขต 1</v>
          </cell>
        </row>
        <row r="108">
          <cell r="A108" t="str">
            <v>ประถมศึกษามหาสารคาม เขต 2</v>
          </cell>
        </row>
        <row r="109">
          <cell r="A109" t="str">
            <v>ประถมศึกษามหาสารคาม เขต 3</v>
          </cell>
        </row>
        <row r="110">
          <cell r="A110" t="str">
            <v>ประถมศึกษามุกดาหาร</v>
          </cell>
        </row>
        <row r="111">
          <cell r="A111" t="str">
            <v>ประถมศึกษาแม่ฮ่องสอน เขต 1</v>
          </cell>
        </row>
        <row r="112">
          <cell r="A112" t="str">
            <v>ประถมศึกษาแม่ฮ่องสอน เขต 2</v>
          </cell>
        </row>
        <row r="113">
          <cell r="A113" t="str">
            <v>ประถมศึกษายโสธร เขต 1</v>
          </cell>
        </row>
        <row r="114">
          <cell r="A114" t="str">
            <v>ประถมศึกษายโสธร เขต 2</v>
          </cell>
        </row>
        <row r="115">
          <cell r="A115" t="str">
            <v>ประถมศึกษายะลา เขต 1</v>
          </cell>
        </row>
        <row r="116">
          <cell r="A116" t="str">
            <v>ประถมศึกษายะลา เขต 2</v>
          </cell>
        </row>
        <row r="117">
          <cell r="A117" t="str">
            <v>ประถมศึกษายะลา เขต 3</v>
          </cell>
        </row>
        <row r="118">
          <cell r="A118" t="str">
            <v>ประถมศึกษาร้อยเอ็ด เขต 1</v>
          </cell>
        </row>
        <row r="119">
          <cell r="A119" t="str">
            <v>ประถมศึกษาร้อยเอ็ด เขต 2</v>
          </cell>
        </row>
        <row r="120">
          <cell r="A120" t="str">
            <v>ประถมศึกษาร้อยเอ็ด เขต 3</v>
          </cell>
        </row>
        <row r="121">
          <cell r="A121" t="str">
            <v>ประถมศึกษาระนอง</v>
          </cell>
        </row>
        <row r="122">
          <cell r="A122" t="str">
            <v>ประถมศึกษาระยอง เขต 1</v>
          </cell>
        </row>
        <row r="123">
          <cell r="A123" t="str">
            <v>ประถมศึกษาระยอง เขต 2</v>
          </cell>
        </row>
        <row r="124">
          <cell r="A124" t="str">
            <v>ประถมศึกษาราชบุรี เขต 1</v>
          </cell>
        </row>
        <row r="125">
          <cell r="A125" t="str">
            <v>ประถมศึกษาราชบุรี เขต 2</v>
          </cell>
        </row>
        <row r="126">
          <cell r="A126" t="str">
            <v>ประถมศึกษาลพบุรี เขต 1</v>
          </cell>
        </row>
        <row r="127">
          <cell r="A127" t="str">
            <v>ประถมศึกษาลพบุรี เขต 2</v>
          </cell>
        </row>
        <row r="128">
          <cell r="A128" t="str">
            <v>ประถมศึกษาลำปาง เขต 1</v>
          </cell>
        </row>
        <row r="129">
          <cell r="A129" t="str">
            <v>ประถมศึกษาลำปาง เขต 2</v>
          </cell>
        </row>
        <row r="130">
          <cell r="A130" t="str">
            <v>ประถมศึกษาลำปาง เขต 3</v>
          </cell>
        </row>
        <row r="131">
          <cell r="A131" t="str">
            <v>ประถมศึกษาลำพูน เขต 1</v>
          </cell>
        </row>
        <row r="132">
          <cell r="A132" t="str">
            <v>ประถมศึกษาลำพูน เขต 2</v>
          </cell>
        </row>
        <row r="133">
          <cell r="A133" t="str">
            <v>ประถมศึกษาเลย เขต 1</v>
          </cell>
        </row>
        <row r="134">
          <cell r="A134" t="str">
            <v>ประถมศึกษาเลย เขต 2</v>
          </cell>
        </row>
        <row r="135">
          <cell r="A135" t="str">
            <v>ประถมศึกษาเลย เขต 3</v>
          </cell>
        </row>
        <row r="136">
          <cell r="A136" t="str">
            <v>ประถมศึกษาศรีสะเกษ เขต 1</v>
          </cell>
        </row>
        <row r="137">
          <cell r="A137" t="str">
            <v>ประถมศึกษาศรีสะเกษ เขต 2</v>
          </cell>
        </row>
        <row r="138">
          <cell r="A138" t="str">
            <v>ประถมศึกษาศรีสะเกษ เขต 3</v>
          </cell>
        </row>
        <row r="139">
          <cell r="A139" t="str">
            <v>ประถมศึกษาศรีสะเกษ เขต 4</v>
          </cell>
        </row>
        <row r="140">
          <cell r="A140" t="str">
            <v>ประถมศึกษาสกลนคร เขต 1</v>
          </cell>
        </row>
        <row r="141">
          <cell r="A141" t="str">
            <v>ประถมศึกษาสกลนคร เขต 2</v>
          </cell>
        </row>
        <row r="142">
          <cell r="A142" t="str">
            <v>ประถมศึกษาสกลนคร เขต 3</v>
          </cell>
        </row>
        <row r="143">
          <cell r="A143" t="str">
            <v>ประถมศึกษาสงขลา เขต 1</v>
          </cell>
        </row>
        <row r="144">
          <cell r="A144" t="str">
            <v>ประถมศึกษาสงขลา เขต 2</v>
          </cell>
        </row>
        <row r="145">
          <cell r="A145" t="str">
            <v>ประถมศึกษาสงขลา เขต 3</v>
          </cell>
        </row>
        <row r="146">
          <cell r="A146" t="str">
            <v>ประถมศึกษาสตูล</v>
          </cell>
        </row>
        <row r="147">
          <cell r="A147" t="str">
            <v>ประถมศึกษาสมุทรปราการ เขต 1</v>
          </cell>
        </row>
        <row r="148">
          <cell r="A148" t="str">
            <v>ประถมศึกษาสมุทรปราการ เขต 2</v>
          </cell>
        </row>
        <row r="149">
          <cell r="A149" t="str">
            <v>ประถมศึกษาสมุทรสงคราม</v>
          </cell>
        </row>
        <row r="150">
          <cell r="A150" t="str">
            <v>ประถมศึกษาสมุทรสาคร</v>
          </cell>
        </row>
        <row r="151">
          <cell r="A151" t="str">
            <v>ประถมศึกษาสระแก้ว เขต 1</v>
          </cell>
        </row>
        <row r="152">
          <cell r="A152" t="str">
            <v>ประถมศึกษาสระแก้ว เขต 2</v>
          </cell>
        </row>
        <row r="153">
          <cell r="A153" t="str">
            <v>ประถมศึกษาสระบุรี เขต 1</v>
          </cell>
        </row>
        <row r="154">
          <cell r="A154" t="str">
            <v>ประถมศึกษาสระบุรี เขต 2</v>
          </cell>
        </row>
        <row r="155">
          <cell r="A155" t="str">
            <v>ประถมศึกษาสิงห์บุรี</v>
          </cell>
        </row>
        <row r="156">
          <cell r="A156" t="str">
            <v>ประถมศึกษาสุโขทัย เขต 1</v>
          </cell>
        </row>
        <row r="157">
          <cell r="A157" t="str">
            <v>ประถมศึกษาสุโขทัย เขต 2</v>
          </cell>
        </row>
        <row r="158">
          <cell r="A158" t="str">
            <v>ประถมศึกษาสุพรรณบุรี เขต 1</v>
          </cell>
        </row>
        <row r="159">
          <cell r="A159" t="str">
            <v>ประถมศึกษาสุพรรณบุรี เขต 2</v>
          </cell>
        </row>
        <row r="160">
          <cell r="A160" t="str">
            <v>ประถมศึกษาสุพรรณบุรี เขต 3</v>
          </cell>
        </row>
        <row r="161">
          <cell r="A161" t="str">
            <v>ประถมศึกษาสุราษฎร์ธานี เขต 1</v>
          </cell>
        </row>
        <row r="162">
          <cell r="A162" t="str">
            <v>ประถมศึกษาสุราษฎร์ธานี เขต 2</v>
          </cell>
        </row>
        <row r="163">
          <cell r="A163" t="str">
            <v>ประถมศึกษาสุราษฎร์ธานี เขต 3</v>
          </cell>
        </row>
        <row r="164">
          <cell r="A164" t="str">
            <v>ประถมศึกษาสุรินทร์ เขต 1</v>
          </cell>
        </row>
        <row r="165">
          <cell r="A165" t="str">
            <v>ประถมศึกษาสุรินทร์ เขต 2</v>
          </cell>
        </row>
        <row r="166">
          <cell r="A166" t="str">
            <v>ประถมศึกษาสุรินทร์ เขต 3</v>
          </cell>
        </row>
        <row r="167">
          <cell r="A167" t="str">
            <v>ประถมศึกษาหนองคาย เขต 1</v>
          </cell>
        </row>
        <row r="168">
          <cell r="A168" t="str">
            <v>ประถมศึกษาหนองคาย เขต 2</v>
          </cell>
        </row>
        <row r="169">
          <cell r="A169" t="str">
            <v>ประถมศึกษาหนองบัวลำภู เขต 1</v>
          </cell>
        </row>
        <row r="170">
          <cell r="A170" t="str">
            <v>ประถมศึกษาหนองบัวลำภู เขต 2</v>
          </cell>
        </row>
        <row r="171">
          <cell r="A171" t="str">
            <v>ประถมศึกษาอ่างทอง</v>
          </cell>
        </row>
        <row r="172">
          <cell r="A172" t="str">
            <v>ประถมศึกษาอำนาจเจริญ</v>
          </cell>
        </row>
        <row r="173">
          <cell r="A173" t="str">
            <v>ประถมศึกษาอุดรธานี เขต 1</v>
          </cell>
        </row>
        <row r="174">
          <cell r="A174" t="str">
            <v>ประถมศึกษาอุดรธานี เขต 2</v>
          </cell>
        </row>
        <row r="175">
          <cell r="A175" t="str">
            <v>ประถมศึกษาอุดรธานี เขต 3</v>
          </cell>
        </row>
        <row r="176">
          <cell r="A176" t="str">
            <v>ประถมศึกษาอุดรธานี เขต 4</v>
          </cell>
        </row>
        <row r="177">
          <cell r="A177" t="str">
            <v>ประถมศึกษาอุตรดิตถ์ เขต 1</v>
          </cell>
        </row>
        <row r="178">
          <cell r="A178" t="str">
            <v>ประถมศึกษาอุตรดิตถ์ เขต 2</v>
          </cell>
        </row>
        <row r="179">
          <cell r="A179" t="str">
            <v>ประถมศึกษาอุทัยธานี เขต 1</v>
          </cell>
        </row>
        <row r="180">
          <cell r="A180" t="str">
            <v>ประถมศึกษาอุทัยธานี เขต 2</v>
          </cell>
        </row>
        <row r="181">
          <cell r="A181" t="str">
            <v>ประถมศึกษาอุบลราชธานี เขต 1</v>
          </cell>
        </row>
        <row r="182">
          <cell r="A182" t="str">
            <v>ประถมศึกษาอุบลราชธานี เขต 2</v>
          </cell>
        </row>
        <row r="183">
          <cell r="A183" t="str">
            <v>ประถมศึกษาอุบลราชธานี เขต 3</v>
          </cell>
        </row>
        <row r="184">
          <cell r="A184" t="str">
            <v>ประถมศึกษาอุบลราชธานี เขต 4</v>
          </cell>
        </row>
        <row r="185">
          <cell r="A185" t="str">
            <v>ประถมศึกษาอุบลราชธานี เขต 5</v>
          </cell>
        </row>
        <row r="186">
          <cell r="A186" t="str">
            <v>มัธยมศึกษา เขต 1</v>
          </cell>
        </row>
        <row r="187">
          <cell r="A187" t="str">
            <v>มัธยมศึกษา เขต 2</v>
          </cell>
        </row>
        <row r="188">
          <cell r="A188" t="str">
            <v>มัธยมศึกษา เขต 3</v>
          </cell>
        </row>
        <row r="189">
          <cell r="A189" t="str">
            <v>มัธยมศึกษา เขต 4</v>
          </cell>
        </row>
        <row r="190">
          <cell r="A190" t="str">
            <v>มัธยมศึกษา เขต 5</v>
          </cell>
        </row>
        <row r="191">
          <cell r="A191" t="str">
            <v>มัธยมศึกษา เขต 6</v>
          </cell>
        </row>
        <row r="192">
          <cell r="A192" t="str">
            <v>มัธยมศึกษา เขต 7</v>
          </cell>
        </row>
        <row r="193">
          <cell r="A193" t="str">
            <v>มัธยมศึกษา เขต 8</v>
          </cell>
        </row>
        <row r="194">
          <cell r="A194" t="str">
            <v>มัธยมศึกษา เขต 9</v>
          </cell>
        </row>
        <row r="195">
          <cell r="A195" t="str">
            <v>มัธยมศึกษา เขต 10</v>
          </cell>
        </row>
        <row r="196">
          <cell r="A196" t="str">
            <v>มัธยมศึกษา เขต 11</v>
          </cell>
        </row>
        <row r="197">
          <cell r="A197" t="str">
            <v>มัธยมศึกษา เขต 12</v>
          </cell>
        </row>
        <row r="198">
          <cell r="A198" t="str">
            <v>มัธยมศึกษา เขต 13</v>
          </cell>
        </row>
        <row r="199">
          <cell r="A199" t="str">
            <v>มัธยมศึกษา เขต 14</v>
          </cell>
        </row>
        <row r="200">
          <cell r="A200" t="str">
            <v>มัธยมศึกษา เขต 15</v>
          </cell>
        </row>
        <row r="201">
          <cell r="A201" t="str">
            <v>มัธยมศึกษา เขต 16</v>
          </cell>
        </row>
        <row r="202">
          <cell r="A202" t="str">
            <v>มัธยมศึกษา เขต 17</v>
          </cell>
        </row>
        <row r="203">
          <cell r="A203" t="str">
            <v>มัธยมศึกษา เขต 18</v>
          </cell>
        </row>
        <row r="204">
          <cell r="A204" t="str">
            <v>มัธยมศึกษา เขต 19</v>
          </cell>
        </row>
        <row r="205">
          <cell r="A205" t="str">
            <v>มัธยมศึกษา เขต 20</v>
          </cell>
        </row>
        <row r="206">
          <cell r="A206" t="str">
            <v>มัธยมศึกษา เขต 21</v>
          </cell>
        </row>
        <row r="207">
          <cell r="A207" t="str">
            <v>มัธยมศึกษา เขต 22</v>
          </cell>
        </row>
        <row r="208">
          <cell r="A208" t="str">
            <v>มัธยมศึกษา เขต 23</v>
          </cell>
        </row>
        <row r="209">
          <cell r="A209" t="str">
            <v>มัธยมศึกษา เขต 24</v>
          </cell>
        </row>
        <row r="210">
          <cell r="A210" t="str">
            <v>มัธยมศึกษา เขต 25</v>
          </cell>
        </row>
        <row r="211">
          <cell r="A211" t="str">
            <v>มัธยมศึกษา เขต 26</v>
          </cell>
        </row>
        <row r="212">
          <cell r="A212" t="str">
            <v>มัธยมศึกษา เขต 27</v>
          </cell>
        </row>
        <row r="213">
          <cell r="A213" t="str">
            <v>มัธยมศึกษา เขต 28</v>
          </cell>
        </row>
        <row r="214">
          <cell r="A214" t="str">
            <v>มัธยมศึกษา เขต 29</v>
          </cell>
        </row>
        <row r="215">
          <cell r="A215" t="str">
            <v>มัธยมศึกษา เขต 30</v>
          </cell>
        </row>
        <row r="216">
          <cell r="A216" t="str">
            <v>มัธยมศึกษา เขต 31</v>
          </cell>
        </row>
        <row r="217">
          <cell r="A217" t="str">
            <v>มัธยมศึกษา เขต 32</v>
          </cell>
        </row>
        <row r="218">
          <cell r="A218" t="str">
            <v>มัธยมศึกษา เขต 33</v>
          </cell>
        </row>
        <row r="219">
          <cell r="A219" t="str">
            <v>มัธยมศึกษา เขต 34</v>
          </cell>
        </row>
        <row r="220">
          <cell r="A220" t="str">
            <v>มัธยมศึกษา เขต 35</v>
          </cell>
        </row>
        <row r="221">
          <cell r="A221" t="str">
            <v>มัธยมศึกษา เขต 36</v>
          </cell>
        </row>
        <row r="222">
          <cell r="A222" t="str">
            <v>มัธยมศึกษา เขต 37</v>
          </cell>
        </row>
        <row r="223">
          <cell r="A223" t="str">
            <v>มัธยมศึกษา เขต 38</v>
          </cell>
        </row>
        <row r="224">
          <cell r="A224" t="str">
            <v>มัธยมศึกษา เขต 39</v>
          </cell>
        </row>
        <row r="225">
          <cell r="A225" t="str">
            <v>มัธยมศึกษา เขต 40</v>
          </cell>
        </row>
        <row r="226">
          <cell r="A226" t="str">
            <v>มัธยมศึกษา เขต 41</v>
          </cell>
        </row>
        <row r="227">
          <cell r="A227" t="str">
            <v>มัธยมศึกษา เขต 42</v>
          </cell>
        </row>
        <row r="228">
          <cell r="A228" t="str">
            <v>ประถมศึกษาตัวอย่าง</v>
          </cell>
        </row>
      </sheetData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ชี้แจง"/>
      <sheetName val="คปร-สพฐ 5 (สนง)"/>
      <sheetName val="คปร-สพฐ 1 (สนง)"/>
      <sheetName val="คปร-สพฐ 2 (สนง)"/>
      <sheetName val="คปร-สพฐ 8 (สนง)"/>
      <sheetName val="คปร-สพฐ 8"/>
      <sheetName val="L"/>
      <sheetName val="คปร-สพฐ 5 (สนง) (ตัวอย่าง)"/>
      <sheetName val="คปร-สพฐ 1 (สนง) (ตัวอย่าง)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M2" t="str">
            <v>ผู้อำนวยการสำนักงานเขตพื้นที่การศึกษา</v>
          </cell>
          <cell r="N2" t="str">
            <v>คศ.1</v>
          </cell>
          <cell r="O2" t="str">
            <v>ผู้บริหารการศึกษา</v>
          </cell>
        </row>
        <row r="3">
          <cell r="N3" t="str">
            <v>คศ.2</v>
          </cell>
          <cell r="O3" t="str">
            <v>บุคลากรทางการศึกษาอื่น</v>
          </cell>
        </row>
        <row r="4">
          <cell r="N4" t="str">
            <v>คศ.3</v>
          </cell>
        </row>
        <row r="5">
          <cell r="N5" t="str">
            <v>คศ.4</v>
          </cell>
        </row>
        <row r="6">
          <cell r="N6" t="str">
            <v>คศ.5</v>
          </cell>
        </row>
        <row r="7">
          <cell r="N7" t="str">
            <v>ปฏิบัติการ</v>
          </cell>
        </row>
        <row r="8">
          <cell r="N8" t="str">
            <v>ชำนาญการ</v>
          </cell>
        </row>
        <row r="9">
          <cell r="N9" t="str">
            <v>ชำนาญการพิเศษ</v>
          </cell>
        </row>
        <row r="10">
          <cell r="N10" t="str">
            <v>ปฏิบัติงาน</v>
          </cell>
        </row>
        <row r="11">
          <cell r="N11" t="str">
            <v>ชำนาญงาน</v>
          </cell>
        </row>
        <row r="12">
          <cell r="N12" t="str">
            <v>อาวุโส</v>
          </cell>
        </row>
      </sheetData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8ค(2)ไป ศธ"/>
      <sheetName val="D1"/>
      <sheetName val="D2"/>
      <sheetName val="จำนวน"/>
      <sheetName val="Sheet3"/>
      <sheetName val="Sheet6"/>
      <sheetName val="เหลือ(กลุ่ม)"/>
      <sheetName val="Sheet2"/>
    </sheetNames>
    <sheetDataSet>
      <sheetData sheetId="0">
        <row r="1">
          <cell r="M1" t="str">
            <v>สพท</v>
          </cell>
          <cell r="S1" t="str">
            <v>ศธจ.ศธภ</v>
          </cell>
        </row>
        <row r="2">
          <cell r="S2" t="str">
            <v>กระบี่</v>
          </cell>
        </row>
        <row r="3">
          <cell r="S3" t="str">
            <v>กรุงเทพมหานคร</v>
          </cell>
        </row>
        <row r="4">
          <cell r="S4" t="str">
            <v>กาญจนบุรี</v>
          </cell>
        </row>
        <row r="5">
          <cell r="S5" t="str">
            <v>กาฬสินธุ์</v>
          </cell>
        </row>
        <row r="6">
          <cell r="S6" t="str">
            <v>กำแพงเพชร</v>
          </cell>
        </row>
        <row r="7">
          <cell r="S7" t="str">
            <v>ขอนแก่น</v>
          </cell>
        </row>
        <row r="8">
          <cell r="S8" t="str">
            <v>จันทบุรี</v>
          </cell>
        </row>
        <row r="9">
          <cell r="S9" t="str">
            <v>ฉะเชิงเทรา</v>
          </cell>
        </row>
        <row r="10">
          <cell r="S10" t="str">
            <v>ชลบุรี</v>
          </cell>
        </row>
        <row r="11">
          <cell r="S11" t="str">
            <v>ชัยนาท</v>
          </cell>
        </row>
        <row r="12">
          <cell r="S12" t="str">
            <v>ชัยภูมิ</v>
          </cell>
        </row>
        <row r="13">
          <cell r="S13" t="str">
            <v>ชุมพร</v>
          </cell>
        </row>
        <row r="14">
          <cell r="S14" t="str">
            <v>เชียงราย</v>
          </cell>
        </row>
        <row r="15">
          <cell r="S15" t="str">
            <v>เชียงใหม่</v>
          </cell>
        </row>
        <row r="16">
          <cell r="S16" t="str">
            <v>ตรัง</v>
          </cell>
        </row>
        <row r="17">
          <cell r="S17" t="str">
            <v>ตราด</v>
          </cell>
        </row>
        <row r="18">
          <cell r="S18" t="str">
            <v>ตาก</v>
          </cell>
        </row>
        <row r="19">
          <cell r="S19" t="str">
            <v>นครนายก</v>
          </cell>
        </row>
        <row r="20">
          <cell r="S20" t="str">
            <v>นครปฐม</v>
          </cell>
        </row>
        <row r="21">
          <cell r="S21" t="str">
            <v>นครพนม</v>
          </cell>
        </row>
        <row r="22">
          <cell r="S22" t="str">
            <v>นครราชสีมา</v>
          </cell>
        </row>
        <row r="23">
          <cell r="S23" t="str">
            <v>นครศรีธรรมราช</v>
          </cell>
        </row>
        <row r="24">
          <cell r="S24" t="str">
            <v>นครสวรรค์</v>
          </cell>
        </row>
        <row r="25">
          <cell r="S25" t="str">
            <v>นนทบุรี</v>
          </cell>
        </row>
        <row r="26">
          <cell r="S26" t="str">
            <v>นราธิวาส</v>
          </cell>
        </row>
        <row r="27">
          <cell r="S27" t="str">
            <v>น่าน</v>
          </cell>
        </row>
        <row r="28">
          <cell r="S28" t="str">
            <v>บึงกาฬ</v>
          </cell>
        </row>
        <row r="29">
          <cell r="S29" t="str">
            <v>บุรีรัมย์</v>
          </cell>
        </row>
        <row r="30">
          <cell r="S30" t="str">
            <v>ปทุมธานี</v>
          </cell>
        </row>
        <row r="31">
          <cell r="S31" t="str">
            <v>ประจวบคีรีขันธ์</v>
          </cell>
        </row>
        <row r="32">
          <cell r="S32" t="str">
            <v>ปราจีนบุรี</v>
          </cell>
        </row>
        <row r="33">
          <cell r="S33" t="str">
            <v>ปัตตานี</v>
          </cell>
        </row>
        <row r="34">
          <cell r="S34" t="str">
            <v>พระนครศรีอยุธยา</v>
          </cell>
        </row>
        <row r="35">
          <cell r="S35" t="str">
            <v>พะเยา</v>
          </cell>
        </row>
        <row r="36">
          <cell r="S36" t="str">
            <v>พังงา</v>
          </cell>
        </row>
        <row r="37">
          <cell r="S37" t="str">
            <v>พัทลุง</v>
          </cell>
        </row>
        <row r="38">
          <cell r="S38" t="str">
            <v>พิจิตร</v>
          </cell>
        </row>
        <row r="39">
          <cell r="S39" t="str">
            <v>พิษณุโลก</v>
          </cell>
        </row>
        <row r="40">
          <cell r="S40" t="str">
            <v>เพชรบุรี</v>
          </cell>
        </row>
        <row r="41">
          <cell r="S41" t="str">
            <v>เพชรบูรณ์</v>
          </cell>
        </row>
        <row r="42">
          <cell r="S42" t="str">
            <v>แพร่</v>
          </cell>
        </row>
        <row r="43">
          <cell r="S43" t="str">
            <v>ภูเก็ต</v>
          </cell>
        </row>
        <row r="44">
          <cell r="S44" t="str">
            <v>มหาสารคาม</v>
          </cell>
        </row>
        <row r="45">
          <cell r="S45" t="str">
            <v>มุกดาหาร</v>
          </cell>
        </row>
        <row r="46">
          <cell r="S46" t="str">
            <v>แม่ฮ่องสอน</v>
          </cell>
        </row>
        <row r="47">
          <cell r="S47" t="str">
            <v>ยโสธร</v>
          </cell>
        </row>
        <row r="48">
          <cell r="S48" t="str">
            <v>ยะลา</v>
          </cell>
        </row>
        <row r="49">
          <cell r="S49" t="str">
            <v>ร้อยเอ็ด</v>
          </cell>
        </row>
        <row r="50">
          <cell r="S50" t="str">
            <v>ระนอง</v>
          </cell>
        </row>
        <row r="51">
          <cell r="S51" t="str">
            <v>ระยอง</v>
          </cell>
        </row>
        <row r="52">
          <cell r="S52" t="str">
            <v>ราชบุรี</v>
          </cell>
        </row>
        <row r="53">
          <cell r="S53" t="str">
            <v>ลพบุรี</v>
          </cell>
        </row>
        <row r="54">
          <cell r="S54" t="str">
            <v>ลำปาง</v>
          </cell>
        </row>
        <row r="55">
          <cell r="S55" t="str">
            <v>ลำพูน</v>
          </cell>
        </row>
        <row r="56">
          <cell r="S56" t="str">
            <v>เลย</v>
          </cell>
        </row>
        <row r="57">
          <cell r="S57" t="str">
            <v>ศรีสะเกษ</v>
          </cell>
        </row>
        <row r="58">
          <cell r="S58" t="str">
            <v>สกลนคร</v>
          </cell>
        </row>
        <row r="59">
          <cell r="S59" t="str">
            <v>สงขลา</v>
          </cell>
        </row>
        <row r="60">
          <cell r="S60" t="str">
            <v>สตูล</v>
          </cell>
        </row>
        <row r="61">
          <cell r="S61" t="str">
            <v>สมุทรปราการ</v>
          </cell>
        </row>
        <row r="62">
          <cell r="S62" t="str">
            <v>สมุทรสงคราม</v>
          </cell>
        </row>
        <row r="63">
          <cell r="S63" t="str">
            <v>สมุทรสาคร</v>
          </cell>
        </row>
        <row r="64">
          <cell r="S64" t="str">
            <v>สระแก้ว</v>
          </cell>
        </row>
        <row r="65">
          <cell r="S65" t="str">
            <v>สระบุรี</v>
          </cell>
        </row>
        <row r="66">
          <cell r="S66" t="str">
            <v>สิงห์บุรี</v>
          </cell>
        </row>
        <row r="67">
          <cell r="S67" t="str">
            <v>สุโขทัย</v>
          </cell>
        </row>
        <row r="68">
          <cell r="S68" t="str">
            <v>สุพรรณบุรี</v>
          </cell>
        </row>
        <row r="69">
          <cell r="S69" t="str">
            <v>สุราษฎร์ธานี</v>
          </cell>
        </row>
        <row r="70">
          <cell r="S70" t="str">
            <v>สุรินทร์</v>
          </cell>
        </row>
        <row r="71">
          <cell r="S71" t="str">
            <v>หนองคาย</v>
          </cell>
        </row>
        <row r="72">
          <cell r="S72" t="str">
            <v>หนองบัวลำภู</v>
          </cell>
        </row>
        <row r="73">
          <cell r="S73" t="str">
            <v>อ่างทอง</v>
          </cell>
        </row>
        <row r="74">
          <cell r="S74" t="str">
            <v>อำนาจเจริญ</v>
          </cell>
        </row>
        <row r="75">
          <cell r="S75" t="str">
            <v>อุดรธานี</v>
          </cell>
        </row>
        <row r="76">
          <cell r="S76" t="str">
            <v>อุตรดิตถ์</v>
          </cell>
        </row>
        <row r="77">
          <cell r="S77" t="str">
            <v>อุทัยธานี</v>
          </cell>
        </row>
        <row r="78">
          <cell r="S78" t="str">
            <v>อุบลราชธานี</v>
          </cell>
        </row>
        <row r="79">
          <cell r="S79" t="str">
            <v>ภาค 1</v>
          </cell>
        </row>
        <row r="80">
          <cell r="S80" t="str">
            <v>ภาค 2</v>
          </cell>
        </row>
        <row r="81">
          <cell r="S81" t="str">
            <v>ภาค 3</v>
          </cell>
        </row>
        <row r="82">
          <cell r="S82" t="str">
            <v>ภาค 4</v>
          </cell>
        </row>
        <row r="83">
          <cell r="S83" t="str">
            <v>ภาค 5</v>
          </cell>
        </row>
        <row r="84">
          <cell r="S84" t="str">
            <v>ภาค 6</v>
          </cell>
        </row>
        <row r="85">
          <cell r="S85" t="str">
            <v>ภาค 7</v>
          </cell>
        </row>
        <row r="86">
          <cell r="S86" t="str">
            <v>ภาค 8</v>
          </cell>
        </row>
        <row r="87">
          <cell r="S87" t="str">
            <v>ภาค 9</v>
          </cell>
        </row>
        <row r="88">
          <cell r="S88" t="str">
            <v>ภาค 10</v>
          </cell>
        </row>
        <row r="89">
          <cell r="S89" t="str">
            <v>ภาค 11</v>
          </cell>
        </row>
        <row r="90">
          <cell r="S90" t="str">
            <v>ภาค 12</v>
          </cell>
        </row>
        <row r="91">
          <cell r="S91" t="str">
            <v>ภาค 13</v>
          </cell>
        </row>
        <row r="92">
          <cell r="S92" t="str">
            <v>ภาค 14</v>
          </cell>
        </row>
        <row r="93">
          <cell r="S93" t="str">
            <v>ภาค 15</v>
          </cell>
        </row>
        <row r="94">
          <cell r="S94" t="str">
            <v>ภาค 16</v>
          </cell>
        </row>
        <row r="95">
          <cell r="S95" t="str">
            <v>ภาค 17</v>
          </cell>
        </row>
        <row r="96">
          <cell r="S96" t="str">
            <v>ภาค 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"/>
      <sheetName val="อส(ผบ)"/>
      <sheetName val="อส(ศน)"/>
      <sheetName val="อส38ค(2)"/>
      <sheetName val="อส(สพท)"/>
      <sheetName val="อส(ค้าง_จ)"/>
      <sheetName val="Check"/>
      <sheetName val="D38ค(2)"/>
      <sheetName val="T"/>
      <sheetName val="A"/>
      <sheetName val="D"/>
      <sheetName val="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U2" t="str">
            <v>เชียวชาญ</v>
          </cell>
        </row>
        <row r="3">
          <cell r="U3" t="str">
            <v>ชำนาญการพิเศษ</v>
          </cell>
        </row>
        <row r="4">
          <cell r="U4" t="str">
            <v>ชำนาญการ/ชำนาญการพิเศษ</v>
          </cell>
        </row>
        <row r="5">
          <cell r="U5" t="str">
            <v>ชำนาญการ</v>
          </cell>
        </row>
        <row r="6">
          <cell r="U6" t="str">
            <v>ปฏิบัติการ/ชำนาญการ</v>
          </cell>
        </row>
        <row r="7">
          <cell r="U7" t="str">
            <v>ปฏิบัติการ</v>
          </cell>
        </row>
        <row r="8">
          <cell r="U8" t="str">
            <v>อาวุโส</v>
          </cell>
        </row>
        <row r="9">
          <cell r="U9" t="str">
            <v>ชำนาญงาน/อาวุโส</v>
          </cell>
        </row>
        <row r="10">
          <cell r="U10" t="str">
            <v>ชำนาญงาน</v>
          </cell>
        </row>
        <row r="11">
          <cell r="U11" t="str">
            <v>ปฏิบัติงาน/ชำนาญงาน</v>
          </cell>
        </row>
        <row r="12">
          <cell r="U12" t="str">
            <v>ปฏิบัติงาน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วิธีกรอกข้อมูล"/>
      <sheetName val="สพฐ.คปร.1"/>
      <sheetName val="คปร.3"/>
      <sheetName val="สพฐ.คปร.2"/>
      <sheetName val="สพฐ.คปร.1(ตย.)"/>
      <sheetName val="สพฐ.คปร.2(ตย.)"/>
      <sheetName val="คปร.4(2)"/>
      <sheetName val="คปร.5(2)"/>
      <sheetName val="แยกตำแหน่ง"/>
      <sheetName val="ลิงค์ชื่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T2" t="str">
            <v>........................</v>
          </cell>
          <cell r="U2" t="str">
            <v>........................</v>
          </cell>
        </row>
        <row r="3">
          <cell r="T3" t="str">
            <v>เชียวชาญพิเศษ</v>
          </cell>
          <cell r="U3" t="str">
            <v>คศ.5</v>
          </cell>
        </row>
        <row r="4">
          <cell r="T4" t="str">
            <v>เชี่ยวชาญ</v>
          </cell>
          <cell r="U4" t="str">
            <v>คศ.4</v>
          </cell>
        </row>
        <row r="5">
          <cell r="T5" t="str">
            <v>ชำนาญการพิเศษ</v>
          </cell>
          <cell r="U5" t="str">
            <v>คศ.3</v>
          </cell>
        </row>
        <row r="6">
          <cell r="T6" t="str">
            <v>ชำนาญการ</v>
          </cell>
          <cell r="U6" t="str">
            <v>คศ.2</v>
          </cell>
        </row>
        <row r="7">
          <cell r="T7" t="str">
            <v>ไม่มีวิทยฐานะ</v>
          </cell>
          <cell r="U7" t="str">
            <v>คศ.1</v>
          </cell>
        </row>
        <row r="8">
          <cell r="U8" t="str">
            <v>ชำนาญการพิเศษ</v>
          </cell>
        </row>
        <row r="9">
          <cell r="U9" t="str">
            <v>ชำนาญการ</v>
          </cell>
        </row>
        <row r="10">
          <cell r="U10" t="str">
            <v>ปฏิบัติการ</v>
          </cell>
        </row>
        <row r="11">
          <cell r="U11" t="str">
            <v>อาวุโส</v>
          </cell>
        </row>
        <row r="12">
          <cell r="U12" t="str">
            <v>ชำนาญงาน</v>
          </cell>
        </row>
        <row r="13">
          <cell r="U13" t="str">
            <v>ปฏิบัติงาน</v>
          </cell>
        </row>
        <row r="14">
          <cell r="U14" t="str">
            <v>ชำนาญการ/ชำนาญการพิเศษ</v>
          </cell>
        </row>
        <row r="15">
          <cell r="U15" t="str">
            <v>ปฏิบัติการ/ชำนาญการ</v>
          </cell>
        </row>
        <row r="16">
          <cell r="U16" t="str">
            <v>ชำนาญงาน/อาวุโส</v>
          </cell>
        </row>
        <row r="17">
          <cell r="U17" t="str">
            <v>ปฏิบัติงาน/ชำนาญงาน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</sheetPr>
  <dimension ref="A1:M16"/>
  <sheetViews>
    <sheetView tabSelected="1" zoomScaleNormal="100" workbookViewId="0"/>
  </sheetViews>
  <sheetFormatPr defaultRowHeight="13.6" x14ac:dyDescent="0.2"/>
  <sheetData>
    <row r="1" spans="1:13" ht="33.299999999999997" x14ac:dyDescent="0.55000000000000004">
      <c r="A1" s="101" t="s">
        <v>282</v>
      </c>
      <c r="B1" s="99"/>
      <c r="C1" s="99"/>
      <c r="D1" s="99"/>
      <c r="E1" s="99"/>
      <c r="F1" s="99"/>
      <c r="G1" s="99"/>
      <c r="H1" s="100"/>
      <c r="I1" s="100"/>
      <c r="J1" s="100"/>
      <c r="K1" s="100"/>
      <c r="L1" s="100"/>
      <c r="M1" s="119" t="s">
        <v>305</v>
      </c>
    </row>
    <row r="2" spans="1:13" ht="33.299999999999997" x14ac:dyDescent="0.55000000000000004">
      <c r="A2" s="99"/>
      <c r="B2" s="99"/>
      <c r="C2" s="99"/>
      <c r="D2" s="99"/>
      <c r="E2" s="99"/>
      <c r="F2" s="99"/>
      <c r="G2" s="99"/>
      <c r="H2" s="100"/>
      <c r="I2" s="100"/>
      <c r="J2" s="100"/>
      <c r="K2" s="100"/>
      <c r="L2" s="100"/>
      <c r="M2" s="100"/>
    </row>
    <row r="3" spans="1:13" ht="33.299999999999997" x14ac:dyDescent="0.55000000000000004">
      <c r="A3" s="99" t="s">
        <v>291</v>
      </c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</row>
    <row r="4" spans="1:13" ht="33.299999999999997" x14ac:dyDescent="0.55000000000000004">
      <c r="A4" s="101" t="s">
        <v>294</v>
      </c>
      <c r="B4" s="99"/>
      <c r="C4" s="99"/>
      <c r="D4" s="99"/>
      <c r="E4" s="99"/>
      <c r="F4" s="99"/>
      <c r="G4" s="99"/>
      <c r="H4" s="100"/>
      <c r="I4" s="100"/>
      <c r="J4" s="100"/>
      <c r="K4" s="100"/>
      <c r="L4" s="100"/>
      <c r="M4" s="100"/>
    </row>
    <row r="5" spans="1:13" ht="33.299999999999997" x14ac:dyDescent="0.55000000000000004">
      <c r="A5" s="99"/>
      <c r="B5" s="99"/>
      <c r="C5" s="99"/>
      <c r="D5" s="99"/>
      <c r="E5" s="99"/>
      <c r="F5" s="99"/>
      <c r="G5" s="99"/>
      <c r="H5" s="100"/>
      <c r="I5" s="100"/>
      <c r="J5" s="100"/>
      <c r="K5" s="100"/>
      <c r="L5" s="100"/>
      <c r="M5" s="100"/>
    </row>
    <row r="6" spans="1:13" ht="33.299999999999997" x14ac:dyDescent="0.55000000000000004">
      <c r="A6" s="100"/>
      <c r="B6" s="95"/>
      <c r="C6" s="99" t="s">
        <v>0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</row>
    <row r="7" spans="1:13" ht="33.299999999999997" x14ac:dyDescent="0.55000000000000004">
      <c r="A7" s="100"/>
      <c r="B7" s="96"/>
      <c r="C7" s="99" t="s">
        <v>1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</row>
    <row r="8" spans="1:13" ht="33.299999999999997" x14ac:dyDescent="0.55000000000000004">
      <c r="A8" s="100"/>
      <c r="B8" s="97"/>
      <c r="C8" s="99" t="s">
        <v>2</v>
      </c>
      <c r="D8" s="100"/>
      <c r="E8" s="100"/>
      <c r="F8" s="100"/>
      <c r="G8" s="100"/>
      <c r="H8" s="100"/>
      <c r="I8" s="100"/>
      <c r="J8" s="100"/>
      <c r="K8" s="100"/>
      <c r="L8" s="100"/>
      <c r="M8" s="100"/>
    </row>
    <row r="9" spans="1:13" x14ac:dyDescent="0.2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</row>
    <row r="10" spans="1:13" ht="33.299999999999997" x14ac:dyDescent="0.55000000000000004">
      <c r="A10" s="99" t="s">
        <v>292</v>
      </c>
      <c r="B10" s="100"/>
      <c r="C10" s="99"/>
      <c r="D10" s="99"/>
      <c r="E10" s="99"/>
      <c r="F10" s="99"/>
      <c r="G10" s="99"/>
      <c r="H10" s="100"/>
      <c r="I10" s="100"/>
      <c r="J10" s="100"/>
      <c r="K10" s="100"/>
      <c r="L10" s="100"/>
      <c r="M10" s="100"/>
    </row>
    <row r="11" spans="1:13" ht="33.299999999999997" x14ac:dyDescent="0.55000000000000004">
      <c r="A11" s="99" t="s">
        <v>662</v>
      </c>
      <c r="B11" s="100"/>
      <c r="C11" s="113"/>
      <c r="D11" s="113"/>
      <c r="E11" s="113"/>
      <c r="F11" s="113"/>
      <c r="G11" s="114"/>
      <c r="H11" s="100"/>
      <c r="I11" s="100"/>
      <c r="J11" s="100"/>
      <c r="K11" s="100"/>
      <c r="L11" s="100"/>
      <c r="M11" s="100"/>
    </row>
    <row r="12" spans="1:13" ht="33.299999999999997" x14ac:dyDescent="0.55000000000000004">
      <c r="A12" s="99" t="s">
        <v>299</v>
      </c>
      <c r="B12" s="99"/>
      <c r="C12" s="99"/>
      <c r="D12" s="99"/>
      <c r="E12" s="99"/>
      <c r="F12" s="99"/>
      <c r="G12" s="99"/>
      <c r="H12" s="100"/>
      <c r="I12" s="100"/>
      <c r="J12" s="100"/>
      <c r="K12" s="100"/>
      <c r="L12" s="100"/>
      <c r="M12" s="100"/>
    </row>
    <row r="13" spans="1:13" ht="33.299999999999997" x14ac:dyDescent="0.55000000000000004">
      <c r="A13" s="277" t="s">
        <v>836</v>
      </c>
      <c r="B13" s="99"/>
      <c r="C13" s="99"/>
      <c r="D13" s="99"/>
      <c r="E13" s="99"/>
      <c r="F13" s="99"/>
      <c r="G13" s="99"/>
      <c r="H13" s="100"/>
      <c r="I13" s="100"/>
      <c r="J13" s="100"/>
      <c r="K13" s="100"/>
      <c r="L13" s="100"/>
      <c r="M13" s="100"/>
    </row>
    <row r="14" spans="1:13" ht="33.299999999999997" x14ac:dyDescent="0.55000000000000004">
      <c r="A14" s="99"/>
      <c r="B14" s="99"/>
      <c r="C14" s="99"/>
      <c r="D14" s="99"/>
      <c r="E14" s="99"/>
      <c r="F14" s="99"/>
      <c r="G14" s="99"/>
      <c r="H14" s="100"/>
      <c r="I14" s="100"/>
      <c r="J14" s="100"/>
      <c r="K14" s="100"/>
      <c r="L14" s="100"/>
      <c r="M14" s="100"/>
    </row>
    <row r="15" spans="1:13" ht="33.299999999999997" x14ac:dyDescent="0.55000000000000004">
      <c r="A15" s="99"/>
      <c r="B15" s="99"/>
      <c r="C15" s="99"/>
      <c r="D15" s="99"/>
      <c r="E15" s="99"/>
      <c r="F15" s="99"/>
      <c r="G15" s="99"/>
      <c r="H15" s="100"/>
      <c r="I15" s="100"/>
      <c r="J15" s="100"/>
      <c r="K15" s="100"/>
      <c r="L15" s="100"/>
      <c r="M15" s="100"/>
    </row>
    <row r="16" spans="1:13" ht="33.299999999999997" x14ac:dyDescent="0.55000000000000004">
      <c r="A16" s="99"/>
      <c r="B16" s="99"/>
      <c r="C16" s="99"/>
      <c r="D16" s="99"/>
      <c r="E16" s="99"/>
      <c r="F16" s="99"/>
      <c r="G16" s="99"/>
      <c r="H16" s="100"/>
      <c r="I16" s="100"/>
      <c r="J16" s="100"/>
      <c r="K16" s="100"/>
      <c r="L16" s="100"/>
      <c r="M16" s="10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&amp;Rสิ่งที่ส่งมาด้วย 2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A577-B78B-4BF8-AD28-F444271326F5}">
  <sheetPr>
    <tabColor rgb="FFCCFFCC"/>
  </sheetPr>
  <dimension ref="A1:CD8"/>
  <sheetViews>
    <sheetView zoomScale="90" zoomScaleNormal="90" workbookViewId="0">
      <pane xSplit="1" ySplit="5" topLeftCell="X6" activePane="bottomRight" state="frozen"/>
      <selection activeCell="AP13" sqref="AP13"/>
      <selection pane="topRight" activeCell="AP13" sqref="AP13"/>
      <selection pane="bottomLeft" activeCell="AP13" sqref="AP13"/>
      <selection pane="bottomRight" activeCell="AP13" sqref="AP13"/>
    </sheetView>
  </sheetViews>
  <sheetFormatPr defaultColWidth="9" defaultRowHeight="19.05" x14ac:dyDescent="0.35"/>
  <cols>
    <col min="1" max="1" width="18.5546875" style="115" customWidth="1"/>
    <col min="2" max="3" width="4.5546875" style="115" customWidth="1"/>
    <col min="4" max="8" width="3.5546875" style="115" customWidth="1"/>
    <col min="9" max="12" width="4.5546875" style="115" customWidth="1"/>
    <col min="13" max="13" width="4" style="115" customWidth="1"/>
    <col min="14" max="22" width="4.5546875" style="115" customWidth="1"/>
    <col min="23" max="52" width="3.5546875" style="115" customWidth="1"/>
    <col min="53" max="53" width="3.6640625" style="115" customWidth="1"/>
    <col min="54" max="64" width="3.5546875" style="115" customWidth="1"/>
    <col min="65" max="67" width="4.5546875" style="115" customWidth="1"/>
    <col min="68" max="68" width="4.33203125" style="115" customWidth="1"/>
    <col min="69" max="70" width="4.5546875" style="115" customWidth="1"/>
    <col min="71" max="76" width="4.109375" style="115" customWidth="1"/>
    <col min="77" max="81" width="4.5546875" style="115" customWidth="1"/>
    <col min="82" max="82" width="5.5546875" style="115" customWidth="1"/>
    <col min="83" max="16384" width="9" style="115"/>
  </cols>
  <sheetData>
    <row r="1" spans="1:82" x14ac:dyDescent="0.35">
      <c r="A1" s="115" t="s">
        <v>736</v>
      </c>
      <c r="J1" s="115" t="s">
        <v>769</v>
      </c>
    </row>
    <row r="2" spans="1:82" x14ac:dyDescent="0.35">
      <c r="A2" s="115" t="s">
        <v>771</v>
      </c>
    </row>
    <row r="3" spans="1:82" x14ac:dyDescent="0.35">
      <c r="A3" s="391"/>
      <c r="B3" s="352" t="s">
        <v>12</v>
      </c>
      <c r="C3" s="353"/>
      <c r="D3" s="354" t="s">
        <v>24</v>
      </c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6" t="s">
        <v>737</v>
      </c>
      <c r="S3" s="357"/>
      <c r="T3" s="357"/>
      <c r="U3" s="357"/>
      <c r="V3" s="357"/>
      <c r="W3" s="358" t="s">
        <v>738</v>
      </c>
      <c r="X3" s="359"/>
      <c r="Y3" s="359"/>
      <c r="Z3" s="359"/>
      <c r="AA3" s="359"/>
      <c r="AB3" s="359"/>
      <c r="AC3" s="358"/>
      <c r="AD3" s="359"/>
      <c r="AE3" s="359"/>
      <c r="AF3" s="359"/>
      <c r="AG3" s="359"/>
      <c r="AH3" s="359"/>
      <c r="AI3" s="358"/>
      <c r="AJ3" s="359"/>
      <c r="AK3" s="359"/>
      <c r="AL3" s="359"/>
      <c r="AM3" s="359"/>
      <c r="AN3" s="359"/>
      <c r="AO3" s="358"/>
      <c r="AP3" s="359"/>
      <c r="AQ3" s="359"/>
      <c r="AR3" s="359"/>
      <c r="AS3" s="359"/>
      <c r="AT3" s="359"/>
      <c r="AU3" s="358"/>
      <c r="AV3" s="359"/>
      <c r="AW3" s="359"/>
      <c r="AX3" s="359"/>
      <c r="AY3" s="359"/>
      <c r="AZ3" s="359"/>
      <c r="BA3" s="358"/>
      <c r="BB3" s="359"/>
      <c r="BC3" s="359"/>
      <c r="BD3" s="359"/>
      <c r="BE3" s="359"/>
      <c r="BF3" s="359"/>
      <c r="BG3" s="358"/>
      <c r="BH3" s="359"/>
      <c r="BI3" s="359"/>
      <c r="BJ3" s="359"/>
      <c r="BK3" s="359"/>
      <c r="BL3" s="359"/>
      <c r="BM3" s="358"/>
      <c r="BN3" s="359"/>
      <c r="BO3" s="359"/>
      <c r="BP3" s="359"/>
      <c r="BQ3" s="359"/>
      <c r="BR3" s="359"/>
      <c r="BS3" s="359"/>
      <c r="BT3" s="359"/>
      <c r="BU3" s="359"/>
      <c r="BV3" s="359"/>
      <c r="BW3" s="359"/>
      <c r="BX3" s="360"/>
      <c r="BY3" s="361" t="s">
        <v>21</v>
      </c>
      <c r="BZ3" s="362"/>
      <c r="CA3" s="362"/>
      <c r="CB3" s="362"/>
      <c r="CC3" s="363"/>
      <c r="CD3" s="364"/>
    </row>
    <row r="4" spans="1:82" x14ac:dyDescent="0.35">
      <c r="A4" s="392" t="s">
        <v>739</v>
      </c>
      <c r="B4" s="365" t="s">
        <v>740</v>
      </c>
      <c r="C4" s="366"/>
      <c r="D4" s="367" t="s">
        <v>741</v>
      </c>
      <c r="E4" s="368"/>
      <c r="F4" s="368"/>
      <c r="G4" s="368"/>
      <c r="H4" s="369"/>
      <c r="I4" s="370" t="s">
        <v>742</v>
      </c>
      <c r="J4" s="371"/>
      <c r="K4" s="371"/>
      <c r="L4" s="371"/>
      <c r="M4" s="372"/>
      <c r="N4" s="367" t="s">
        <v>743</v>
      </c>
      <c r="O4" s="368"/>
      <c r="P4" s="368"/>
      <c r="Q4" s="369"/>
      <c r="R4" s="370" t="s">
        <v>62</v>
      </c>
      <c r="S4" s="371"/>
      <c r="T4" s="371"/>
      <c r="U4" s="371"/>
      <c r="V4" s="372"/>
      <c r="W4" s="367" t="s">
        <v>300</v>
      </c>
      <c r="X4" s="368"/>
      <c r="Y4" s="368"/>
      <c r="Z4" s="368"/>
      <c r="AA4" s="368"/>
      <c r="AB4" s="369"/>
      <c r="AC4" s="370" t="s">
        <v>744</v>
      </c>
      <c r="AD4" s="371"/>
      <c r="AE4" s="371"/>
      <c r="AF4" s="371"/>
      <c r="AG4" s="371"/>
      <c r="AH4" s="372"/>
      <c r="AI4" s="367" t="s">
        <v>301</v>
      </c>
      <c r="AJ4" s="368"/>
      <c r="AK4" s="368"/>
      <c r="AL4" s="368"/>
      <c r="AM4" s="368"/>
      <c r="AN4" s="369"/>
      <c r="AO4" s="370" t="s">
        <v>302</v>
      </c>
      <c r="AP4" s="371"/>
      <c r="AQ4" s="371"/>
      <c r="AR4" s="371"/>
      <c r="AS4" s="371"/>
      <c r="AT4" s="372"/>
      <c r="AU4" s="367" t="s">
        <v>303</v>
      </c>
      <c r="AV4" s="368"/>
      <c r="AW4" s="368"/>
      <c r="AX4" s="368"/>
      <c r="AY4" s="368"/>
      <c r="AZ4" s="369"/>
      <c r="BA4" s="367" t="s">
        <v>745</v>
      </c>
      <c r="BB4" s="368"/>
      <c r="BC4" s="368"/>
      <c r="BD4" s="368"/>
      <c r="BE4" s="368"/>
      <c r="BF4" s="369"/>
      <c r="BG4" s="370" t="s">
        <v>746</v>
      </c>
      <c r="BH4" s="371"/>
      <c r="BI4" s="371"/>
      <c r="BJ4" s="371"/>
      <c r="BK4" s="371"/>
      <c r="BL4" s="372"/>
      <c r="BM4" s="367" t="s">
        <v>747</v>
      </c>
      <c r="BN4" s="368"/>
      <c r="BO4" s="368"/>
      <c r="BP4" s="368"/>
      <c r="BQ4" s="368"/>
      <c r="BR4" s="369"/>
      <c r="BS4" s="373" t="s">
        <v>748</v>
      </c>
      <c r="BT4" s="374"/>
      <c r="BU4" s="374"/>
      <c r="BV4" s="374"/>
      <c r="BW4" s="374"/>
      <c r="BX4" s="375"/>
      <c r="BY4" s="376" t="s">
        <v>749</v>
      </c>
      <c r="BZ4" s="377"/>
      <c r="CA4" s="377"/>
      <c r="CB4" s="377"/>
      <c r="CC4" s="378"/>
      <c r="CD4" s="379" t="s">
        <v>42</v>
      </c>
    </row>
    <row r="5" spans="1:82" x14ac:dyDescent="0.35">
      <c r="A5" s="393"/>
      <c r="B5" s="380">
        <v>2568</v>
      </c>
      <c r="C5" s="380">
        <v>2569</v>
      </c>
      <c r="D5" s="381" t="s">
        <v>751</v>
      </c>
      <c r="E5" s="381" t="s">
        <v>752</v>
      </c>
      <c r="F5" s="381" t="str">
        <f>$J$1</f>
        <v>กษ.68</v>
      </c>
      <c r="G5" s="381" t="s">
        <v>753</v>
      </c>
      <c r="H5" s="381" t="s">
        <v>21</v>
      </c>
      <c r="I5" s="380" t="s">
        <v>751</v>
      </c>
      <c r="J5" s="380" t="s">
        <v>752</v>
      </c>
      <c r="K5" s="380" t="str">
        <f>$J$1</f>
        <v>กษ.68</v>
      </c>
      <c r="L5" s="380" t="s">
        <v>753</v>
      </c>
      <c r="M5" s="380" t="s">
        <v>21</v>
      </c>
      <c r="N5" s="381" t="s">
        <v>752</v>
      </c>
      <c r="O5" s="381" t="str">
        <f>$J$1</f>
        <v>กษ.68</v>
      </c>
      <c r="P5" s="381" t="s">
        <v>753</v>
      </c>
      <c r="Q5" s="381" t="s">
        <v>21</v>
      </c>
      <c r="R5" s="380" t="s">
        <v>751</v>
      </c>
      <c r="S5" s="380" t="s">
        <v>752</v>
      </c>
      <c r="T5" s="380" t="str">
        <f>$J$1</f>
        <v>กษ.68</v>
      </c>
      <c r="U5" s="380" t="s">
        <v>753</v>
      </c>
      <c r="V5" s="380" t="s">
        <v>21</v>
      </c>
      <c r="W5" s="381" t="s">
        <v>751</v>
      </c>
      <c r="X5" s="381" t="s">
        <v>752</v>
      </c>
      <c r="Y5" s="381" t="str">
        <f>$J$1</f>
        <v>กษ.68</v>
      </c>
      <c r="Z5" s="381" t="s">
        <v>754</v>
      </c>
      <c r="AA5" s="381" t="s">
        <v>753</v>
      </c>
      <c r="AB5" s="381" t="s">
        <v>21</v>
      </c>
      <c r="AC5" s="380" t="s">
        <v>751</v>
      </c>
      <c r="AD5" s="380" t="s">
        <v>752</v>
      </c>
      <c r="AE5" s="380" t="str">
        <f>$J$1</f>
        <v>กษ.68</v>
      </c>
      <c r="AF5" s="380" t="s">
        <v>754</v>
      </c>
      <c r="AG5" s="380" t="s">
        <v>753</v>
      </c>
      <c r="AH5" s="382" t="s">
        <v>21</v>
      </c>
      <c r="AI5" s="381" t="s">
        <v>751</v>
      </c>
      <c r="AJ5" s="381" t="s">
        <v>752</v>
      </c>
      <c r="AK5" s="381" t="str">
        <f>$J$1</f>
        <v>กษ.68</v>
      </c>
      <c r="AL5" s="381" t="s">
        <v>754</v>
      </c>
      <c r="AM5" s="381" t="s">
        <v>753</v>
      </c>
      <c r="AN5" s="381" t="s">
        <v>21</v>
      </c>
      <c r="AO5" s="380" t="s">
        <v>751</v>
      </c>
      <c r="AP5" s="380" t="s">
        <v>752</v>
      </c>
      <c r="AQ5" s="380" t="str">
        <f>$J$1</f>
        <v>กษ.68</v>
      </c>
      <c r="AR5" s="380" t="s">
        <v>754</v>
      </c>
      <c r="AS5" s="380" t="s">
        <v>753</v>
      </c>
      <c r="AT5" s="382" t="s">
        <v>21</v>
      </c>
      <c r="AU5" s="381" t="s">
        <v>751</v>
      </c>
      <c r="AV5" s="381" t="s">
        <v>752</v>
      </c>
      <c r="AW5" s="381" t="str">
        <f>$J$1</f>
        <v>กษ.68</v>
      </c>
      <c r="AX5" s="381" t="s">
        <v>754</v>
      </c>
      <c r="AY5" s="381" t="s">
        <v>753</v>
      </c>
      <c r="AZ5" s="381" t="s">
        <v>21</v>
      </c>
      <c r="BA5" s="381" t="s">
        <v>751</v>
      </c>
      <c r="BB5" s="381" t="s">
        <v>752</v>
      </c>
      <c r="BC5" s="381" t="str">
        <f>$J$1</f>
        <v>กษ.68</v>
      </c>
      <c r="BD5" s="381" t="s">
        <v>754</v>
      </c>
      <c r="BE5" s="381" t="s">
        <v>753</v>
      </c>
      <c r="BF5" s="381" t="s">
        <v>21</v>
      </c>
      <c r="BG5" s="380" t="s">
        <v>751</v>
      </c>
      <c r="BH5" s="380" t="s">
        <v>752</v>
      </c>
      <c r="BI5" s="380" t="str">
        <f>$J$1</f>
        <v>กษ.68</v>
      </c>
      <c r="BJ5" s="380" t="s">
        <v>754</v>
      </c>
      <c r="BK5" s="380" t="s">
        <v>753</v>
      </c>
      <c r="BL5" s="382" t="s">
        <v>21</v>
      </c>
      <c r="BM5" s="381" t="s">
        <v>751</v>
      </c>
      <c r="BN5" s="381" t="s">
        <v>752</v>
      </c>
      <c r="BO5" s="381" t="str">
        <f>$J$1</f>
        <v>กษ.68</v>
      </c>
      <c r="BP5" s="381" t="s">
        <v>754</v>
      </c>
      <c r="BQ5" s="381" t="s">
        <v>753</v>
      </c>
      <c r="BR5" s="381" t="s">
        <v>21</v>
      </c>
      <c r="BS5" s="380" t="s">
        <v>751</v>
      </c>
      <c r="BT5" s="380" t="s">
        <v>752</v>
      </c>
      <c r="BU5" s="380" t="str">
        <f>$J$1</f>
        <v>กษ.68</v>
      </c>
      <c r="BV5" s="380" t="s">
        <v>754</v>
      </c>
      <c r="BW5" s="380" t="s">
        <v>753</v>
      </c>
      <c r="BX5" s="380" t="s">
        <v>21</v>
      </c>
      <c r="BY5" s="380" t="s">
        <v>752</v>
      </c>
      <c r="BZ5" s="380" t="str">
        <f>$J$1</f>
        <v>กษ.68</v>
      </c>
      <c r="CA5" s="383" t="s">
        <v>754</v>
      </c>
      <c r="CB5" s="383" t="s">
        <v>755</v>
      </c>
      <c r="CC5" s="383" t="s">
        <v>21</v>
      </c>
      <c r="CD5" s="383"/>
    </row>
    <row r="6" spans="1:82" x14ac:dyDescent="0.35">
      <c r="A6" s="394" t="str">
        <f>'สพฐ.คปร.1'!F5</f>
        <v>.....................................................</v>
      </c>
      <c r="B6" s="384">
        <f>'สพฐ.คปร.1'!M14</f>
        <v>0</v>
      </c>
      <c r="C6" s="385">
        <f>'สพฐ.คปร.1'!M15</f>
        <v>0</v>
      </c>
      <c r="D6" s="386" t="str">
        <f>'สพฐ.คปร.1'!F22</f>
        <v>..........</v>
      </c>
      <c r="E6" s="384">
        <f>'สพฐ.คปร.1'!G22</f>
        <v>0</v>
      </c>
      <c r="F6" s="385">
        <f>'สพฐ.คปร.1'!H22+'สพฐ.คปร.1'!J22</f>
        <v>0</v>
      </c>
      <c r="G6" s="384">
        <f>'สพฐ.คปร.1'!K22</f>
        <v>0</v>
      </c>
      <c r="H6" s="387">
        <f t="shared" ref="H6" si="0">SUM(E6:G6)</f>
        <v>0</v>
      </c>
      <c r="I6" s="386" t="str">
        <f>'สพฐ.คปร.1'!F23</f>
        <v>..........</v>
      </c>
      <c r="J6" s="385">
        <f>'สพฐ.คปร.1'!G23</f>
        <v>0</v>
      </c>
      <c r="K6" s="385">
        <f>'สพฐ.คปร.1'!H23+'สพฐ.คปร.1'!J23</f>
        <v>0</v>
      </c>
      <c r="L6" s="384">
        <f>'สพฐ.คปร.1'!K23</f>
        <v>0</v>
      </c>
      <c r="M6" s="387">
        <f>SUM(J6:L6)</f>
        <v>0</v>
      </c>
      <c r="N6" s="385">
        <f>'สพฐ.คปร.1'!G24</f>
        <v>0</v>
      </c>
      <c r="O6" s="385">
        <f>'สพฐ.คปร.1'!H24+'สพฐ.คปร.1'!J24</f>
        <v>0</v>
      </c>
      <c r="P6" s="385">
        <f>'สพฐ.คปร.1'!K24</f>
        <v>0</v>
      </c>
      <c r="Q6" s="387">
        <f>SUM(N6:P6)</f>
        <v>0</v>
      </c>
      <c r="R6" s="386" t="str">
        <f>'สพฐ.คปร.1'!F26</f>
        <v>..........</v>
      </c>
      <c r="S6" s="388">
        <f>'สพฐ.คปร.1'!G26</f>
        <v>0</v>
      </c>
      <c r="T6" s="388">
        <f>'สพฐ.คปร.1'!H26+'สพฐ.คปร.1'!J26</f>
        <v>0</v>
      </c>
      <c r="U6" s="388">
        <f>'สพฐ.คปร.1'!K26</f>
        <v>0</v>
      </c>
      <c r="V6" s="387">
        <f t="shared" ref="V6" si="1">SUM(S6:U6)</f>
        <v>0</v>
      </c>
      <c r="W6" s="386" t="str">
        <f>'สพฐ.คปร.1'!F32</f>
        <v>..........</v>
      </c>
      <c r="X6" s="385">
        <f>'สพฐ.คปร.1'!G32</f>
        <v>0</v>
      </c>
      <c r="Y6" s="385">
        <f>'สพฐ.คปร.1'!H32+'สพฐ.คปร.1'!J32</f>
        <v>0</v>
      </c>
      <c r="Z6" s="385" t="str">
        <f>'สพฐ.คปร.1'!N32</f>
        <v/>
      </c>
      <c r="AA6" s="385">
        <f>'สพฐ.คปร.1'!K32</f>
        <v>0</v>
      </c>
      <c r="AB6" s="387">
        <f>SUM(X6:AA6)</f>
        <v>0</v>
      </c>
      <c r="AC6" s="386" t="str">
        <f>'สพฐ.คปร.1'!F33</f>
        <v>..........</v>
      </c>
      <c r="AD6" s="384">
        <f>'สพฐ.คปร.1'!G33</f>
        <v>0</v>
      </c>
      <c r="AE6" s="384">
        <f>'สพฐ.คปร.1'!H33+'สพฐ.คปร.1'!J33</f>
        <v>0</v>
      </c>
      <c r="AF6" s="384" t="str">
        <f>'สพฐ.คปร.1'!N33</f>
        <v/>
      </c>
      <c r="AG6" s="384">
        <f>'สพฐ.คปร.1'!K33</f>
        <v>0</v>
      </c>
      <c r="AH6" s="387">
        <f t="shared" ref="AH6" si="2">SUM(AD6:AG6)</f>
        <v>0</v>
      </c>
      <c r="AI6" s="386" t="str">
        <f>'สพฐ.คปร.1'!F34</f>
        <v>..........</v>
      </c>
      <c r="AJ6" s="385">
        <f>'สพฐ.คปร.1'!G34</f>
        <v>0</v>
      </c>
      <c r="AK6" s="385">
        <f>'สพฐ.คปร.1'!H34+'สพฐ.คปร.1'!J34</f>
        <v>0</v>
      </c>
      <c r="AL6" s="385" t="str">
        <f>'สพฐ.คปร.1'!N34</f>
        <v/>
      </c>
      <c r="AM6" s="385">
        <f>'สพฐ.คปร.1'!K34</f>
        <v>0</v>
      </c>
      <c r="AN6" s="387">
        <f t="shared" ref="AN6" si="3">SUM(AJ6:AM6)</f>
        <v>0</v>
      </c>
      <c r="AO6" s="386" t="str">
        <f>'สพฐ.คปร.1'!F35</f>
        <v>..........</v>
      </c>
      <c r="AP6" s="385">
        <f>'สพฐ.คปร.1'!G35</f>
        <v>0</v>
      </c>
      <c r="AQ6" s="385">
        <f>'สพฐ.คปร.1'!H35+'สพฐ.คปร.1'!J35</f>
        <v>0</v>
      </c>
      <c r="AR6" s="385" t="str">
        <f>'สพฐ.คปร.1'!N35</f>
        <v/>
      </c>
      <c r="AS6" s="385">
        <f>'สพฐ.คปร.1'!K35</f>
        <v>0</v>
      </c>
      <c r="AT6" s="387">
        <f t="shared" ref="AT6" si="4">SUM(AP6:AS6)</f>
        <v>0</v>
      </c>
      <c r="AU6" s="386" t="str">
        <f>'สพฐ.คปร.1'!F36</f>
        <v>..........</v>
      </c>
      <c r="AV6" s="385">
        <f>'สพฐ.คปร.1'!G36</f>
        <v>0</v>
      </c>
      <c r="AW6" s="385">
        <f>'สพฐ.คปร.1'!H36+'สพฐ.คปร.1'!J36</f>
        <v>0</v>
      </c>
      <c r="AX6" s="385" t="str">
        <f>'สพฐ.คปร.1'!N36</f>
        <v/>
      </c>
      <c r="AY6" s="385">
        <f>'สพฐ.คปร.1'!K36</f>
        <v>0</v>
      </c>
      <c r="AZ6" s="387">
        <f t="shared" ref="AZ6" si="5">SUM(AV6:AY6)</f>
        <v>0</v>
      </c>
      <c r="BA6" s="386" t="str">
        <f>'สพฐ.คปร.1'!F37</f>
        <v>..........</v>
      </c>
      <c r="BB6" s="385">
        <f>'สพฐ.คปร.1'!G37</f>
        <v>0</v>
      </c>
      <c r="BC6" s="385">
        <f>'สพฐ.คปร.1'!H37+'สพฐ.คปร.1'!J37</f>
        <v>0</v>
      </c>
      <c r="BD6" s="385" t="str">
        <f>'สพฐ.คปร.1'!N37</f>
        <v/>
      </c>
      <c r="BE6" s="385">
        <f>'สพฐ.คปร.1'!K37</f>
        <v>0</v>
      </c>
      <c r="BF6" s="387">
        <f t="shared" ref="BF6" si="6">SUM(BB6:BE6)</f>
        <v>0</v>
      </c>
      <c r="BG6" s="386" t="str">
        <f>'สพฐ.คปร.1'!F38</f>
        <v>..........</v>
      </c>
      <c r="BH6" s="385">
        <f>'สพฐ.คปร.1'!G38</f>
        <v>0</v>
      </c>
      <c r="BI6" s="385">
        <f>'สพฐ.คปร.1'!H38+'สพฐ.คปร.1'!J38</f>
        <v>0</v>
      </c>
      <c r="BJ6" s="385" t="str">
        <f>'สพฐ.คปร.1'!N38</f>
        <v/>
      </c>
      <c r="BK6" s="385">
        <f>'สพฐ.คปร.1'!K38</f>
        <v>0</v>
      </c>
      <c r="BL6" s="387">
        <f t="shared" ref="BL6" si="7">SUM(BH6:BK6)</f>
        <v>0</v>
      </c>
      <c r="BM6" s="389">
        <f>'สพฐ.คปร.1'!F31</f>
        <v>0</v>
      </c>
      <c r="BN6" s="389">
        <f>SUM(X6,AD6,AJ6,AP6,AV6,BB6,BH6)</f>
        <v>0</v>
      </c>
      <c r="BO6" s="389">
        <f>SUM(Y6,AE6,AK6,AQ6,AW6,BC6,BI6)</f>
        <v>0</v>
      </c>
      <c r="BP6" s="389">
        <f>SUM(Z6,AF6,AL6,AR6,AX6,BD6,BJ6)</f>
        <v>0</v>
      </c>
      <c r="BQ6" s="389">
        <f>SUM(AA6,AG6,AM6,AS6,AY6,BE6,BK6)</f>
        <v>0</v>
      </c>
      <c r="BR6" s="387">
        <f>SUM(AB6,AH6,AN6,AT6,AZ6,,BF6,BL6)</f>
        <v>0</v>
      </c>
      <c r="BS6" s="386">
        <f>'สพฐ.คปร.1'!F39</f>
        <v>0</v>
      </c>
      <c r="BT6" s="385">
        <f>'สพฐ.คปร.1'!G39</f>
        <v>0</v>
      </c>
      <c r="BU6" s="385">
        <f>'สพฐ.คปร.1'!H39+'สพฐ.คปร.1'!J39</f>
        <v>0</v>
      </c>
      <c r="BV6" s="385" t="str">
        <f>'สพฐ.คปร.1'!N39</f>
        <v/>
      </c>
      <c r="BW6" s="385">
        <f>'สพฐ.คปร.1'!K39</f>
        <v>0</v>
      </c>
      <c r="BX6" s="387">
        <f>SUM(BT6:BW6)</f>
        <v>0</v>
      </c>
      <c r="BY6" s="389">
        <f>SUM(E6,J6,N6,S6,BN6,BT6)</f>
        <v>0</v>
      </c>
      <c r="BZ6" s="389">
        <f>SUM(F6,K6,O6,T6,BO6,BU6)</f>
        <v>0</v>
      </c>
      <c r="CA6" s="389">
        <f>SUM(BP6,BV6)</f>
        <v>0</v>
      </c>
      <c r="CB6" s="389">
        <f>SUM(G6,L6,P6,U6,BQ6,BW6)</f>
        <v>0</v>
      </c>
      <c r="CC6" s="389">
        <f>SUM(H6,M6,Q6,V6,BR6,BX6)</f>
        <v>0</v>
      </c>
      <c r="CD6" s="390"/>
    </row>
    <row r="8" spans="1:82" x14ac:dyDescent="0.35">
      <c r="A8" s="116"/>
    </row>
  </sheetData>
  <conditionalFormatting sqref="BY6:CC6">
    <cfRule type="cellIs" dxfId="0" priority="1" operator="equal">
      <formula>0</formula>
    </cfRule>
  </conditionalFormatting>
  <printOptions horizontalCentered="1"/>
  <pageMargins left="0.19685039370078741" right="0" top="0.35433070866141736" bottom="0.15748031496062992" header="0.31496062992125984" footer="0.11811023622047245"/>
  <pageSetup paperSize="9" scale="65" orientation="landscape" r:id="rId1"/>
  <headerFooter differentFirst="1">
    <oddFooter>&amp;C&amp;"TH SarabunPSK,ธรรมดา"&amp;16หน้า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E3B0B-5D75-400D-A53A-5816230E1CC1}">
  <sheetPr>
    <tabColor rgb="FFCCFFCC"/>
  </sheetPr>
  <dimension ref="B2:AQ9"/>
  <sheetViews>
    <sheetView zoomScale="90" zoomScaleNormal="90" workbookViewId="0">
      <selection activeCell="AP13" sqref="AP13"/>
    </sheetView>
  </sheetViews>
  <sheetFormatPr defaultColWidth="8.88671875" defaultRowHeight="19.05" x14ac:dyDescent="0.35"/>
  <cols>
    <col min="1" max="1" width="3.109375" style="20" customWidth="1"/>
    <col min="2" max="2" width="3.5546875" style="20" customWidth="1"/>
    <col min="3" max="3" width="29.33203125" style="20" customWidth="1"/>
    <col min="4" max="4" width="8.88671875" style="20"/>
    <col min="5" max="42" width="4.33203125" style="20" customWidth="1"/>
    <col min="43" max="16384" width="8.88671875" style="20"/>
  </cols>
  <sheetData>
    <row r="2" spans="2:43" x14ac:dyDescent="0.35">
      <c r="B2" s="493" t="s">
        <v>304</v>
      </c>
      <c r="C2" s="496" t="s">
        <v>672</v>
      </c>
      <c r="D2" s="499" t="s">
        <v>673</v>
      </c>
      <c r="E2" s="502" t="s">
        <v>674</v>
      </c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4"/>
      <c r="R2" s="480" t="s">
        <v>675</v>
      </c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0"/>
      <c r="AL2" s="480"/>
      <c r="AM2" s="480"/>
      <c r="AN2" s="480"/>
      <c r="AO2" s="480"/>
      <c r="AP2" s="480"/>
      <c r="AQ2" s="480" t="s">
        <v>42</v>
      </c>
    </row>
    <row r="3" spans="2:43" x14ac:dyDescent="0.35">
      <c r="B3" s="494"/>
      <c r="C3" s="497"/>
      <c r="D3" s="500"/>
      <c r="E3" s="480" t="s">
        <v>676</v>
      </c>
      <c r="F3" s="480"/>
      <c r="G3" s="480"/>
      <c r="H3" s="481" t="s">
        <v>677</v>
      </c>
      <c r="I3" s="481" t="s">
        <v>678</v>
      </c>
      <c r="J3" s="481" t="s">
        <v>62</v>
      </c>
      <c r="K3" s="487" t="s">
        <v>679</v>
      </c>
      <c r="L3" s="488"/>
      <c r="M3" s="488"/>
      <c r="N3" s="488"/>
      <c r="O3" s="488"/>
      <c r="P3" s="489"/>
      <c r="Q3" s="496" t="s">
        <v>21</v>
      </c>
      <c r="R3" s="480" t="s">
        <v>680</v>
      </c>
      <c r="S3" s="480"/>
      <c r="T3" s="480"/>
      <c r="U3" s="480"/>
      <c r="V3" s="480"/>
      <c r="W3" s="480"/>
      <c r="X3" s="480"/>
      <c r="Y3" s="480"/>
      <c r="Z3" s="480"/>
      <c r="AA3" s="480"/>
      <c r="AB3" s="480"/>
      <c r="AC3" s="480"/>
      <c r="AD3" s="480" t="s">
        <v>681</v>
      </c>
      <c r="AE3" s="480"/>
      <c r="AF3" s="480"/>
      <c r="AG3" s="480"/>
      <c r="AH3" s="480"/>
      <c r="AI3" s="480"/>
      <c r="AJ3" s="480"/>
      <c r="AK3" s="480"/>
      <c r="AL3" s="480"/>
      <c r="AM3" s="480"/>
      <c r="AN3" s="480"/>
      <c r="AO3" s="480"/>
      <c r="AP3" s="493" t="s">
        <v>682</v>
      </c>
      <c r="AQ3" s="480"/>
    </row>
    <row r="4" spans="2:43" x14ac:dyDescent="0.35">
      <c r="B4" s="494"/>
      <c r="C4" s="497"/>
      <c r="D4" s="500"/>
      <c r="E4" s="492" t="s">
        <v>683</v>
      </c>
      <c r="F4" s="507" t="s">
        <v>684</v>
      </c>
      <c r="G4" s="508"/>
      <c r="H4" s="482"/>
      <c r="I4" s="482"/>
      <c r="J4" s="482"/>
      <c r="K4" s="487" t="s">
        <v>685</v>
      </c>
      <c r="L4" s="489"/>
      <c r="M4" s="488" t="s">
        <v>300</v>
      </c>
      <c r="N4" s="488"/>
      <c r="O4" s="481" t="s">
        <v>686</v>
      </c>
      <c r="P4" s="481" t="s">
        <v>687</v>
      </c>
      <c r="Q4" s="497"/>
      <c r="R4" s="480" t="s">
        <v>676</v>
      </c>
      <c r="S4" s="480"/>
      <c r="T4" s="480"/>
      <c r="U4" s="484" t="s">
        <v>677</v>
      </c>
      <c r="V4" s="484" t="s">
        <v>678</v>
      </c>
      <c r="W4" s="484" t="s">
        <v>62</v>
      </c>
      <c r="X4" s="487" t="s">
        <v>679</v>
      </c>
      <c r="Y4" s="488"/>
      <c r="Z4" s="488"/>
      <c r="AA4" s="488"/>
      <c r="AB4" s="488"/>
      <c r="AC4" s="489"/>
      <c r="AD4" s="480" t="s">
        <v>676</v>
      </c>
      <c r="AE4" s="480"/>
      <c r="AF4" s="480"/>
      <c r="AG4" s="484" t="s">
        <v>677</v>
      </c>
      <c r="AH4" s="484" t="s">
        <v>678</v>
      </c>
      <c r="AI4" s="484" t="s">
        <v>62</v>
      </c>
      <c r="AJ4" s="487" t="s">
        <v>679</v>
      </c>
      <c r="AK4" s="488"/>
      <c r="AL4" s="488"/>
      <c r="AM4" s="488"/>
      <c r="AN4" s="488"/>
      <c r="AO4" s="489"/>
      <c r="AP4" s="494"/>
      <c r="AQ4" s="480"/>
    </row>
    <row r="5" spans="2:43" x14ac:dyDescent="0.35">
      <c r="B5" s="494"/>
      <c r="C5" s="497"/>
      <c r="D5" s="500"/>
      <c r="E5" s="505"/>
      <c r="F5" s="509"/>
      <c r="G5" s="510"/>
      <c r="H5" s="482"/>
      <c r="I5" s="482"/>
      <c r="J5" s="482"/>
      <c r="K5" s="511"/>
      <c r="L5" s="512"/>
      <c r="M5" s="513"/>
      <c r="N5" s="513"/>
      <c r="O5" s="482"/>
      <c r="P5" s="482"/>
      <c r="Q5" s="497"/>
      <c r="R5" s="492" t="s">
        <v>683</v>
      </c>
      <c r="S5" s="507" t="s">
        <v>684</v>
      </c>
      <c r="T5" s="508"/>
      <c r="U5" s="485"/>
      <c r="V5" s="485"/>
      <c r="W5" s="485"/>
      <c r="X5" s="487" t="s">
        <v>685</v>
      </c>
      <c r="Y5" s="489"/>
      <c r="Z5" s="488" t="s">
        <v>300</v>
      </c>
      <c r="AA5" s="488"/>
      <c r="AB5" s="481" t="s">
        <v>686</v>
      </c>
      <c r="AC5" s="481" t="s">
        <v>687</v>
      </c>
      <c r="AD5" s="492" t="s">
        <v>683</v>
      </c>
      <c r="AE5" s="507" t="s">
        <v>684</v>
      </c>
      <c r="AF5" s="508"/>
      <c r="AG5" s="485"/>
      <c r="AH5" s="485"/>
      <c r="AI5" s="485"/>
      <c r="AJ5" s="487" t="s">
        <v>685</v>
      </c>
      <c r="AK5" s="489"/>
      <c r="AL5" s="488" t="s">
        <v>300</v>
      </c>
      <c r="AM5" s="488"/>
      <c r="AN5" s="481" t="s">
        <v>686</v>
      </c>
      <c r="AO5" s="481" t="s">
        <v>687</v>
      </c>
      <c r="AP5" s="494"/>
      <c r="AQ5" s="480"/>
    </row>
    <row r="6" spans="2:43" x14ac:dyDescent="0.35">
      <c r="B6" s="494"/>
      <c r="C6" s="497"/>
      <c r="D6" s="500"/>
      <c r="E6" s="505"/>
      <c r="F6" s="490" t="s">
        <v>688</v>
      </c>
      <c r="G6" s="490" t="s">
        <v>689</v>
      </c>
      <c r="H6" s="482"/>
      <c r="I6" s="482"/>
      <c r="J6" s="482"/>
      <c r="K6" s="492" t="s">
        <v>690</v>
      </c>
      <c r="L6" s="514" t="s">
        <v>691</v>
      </c>
      <c r="M6" s="520" t="s">
        <v>692</v>
      </c>
      <c r="N6" s="520" t="s">
        <v>693</v>
      </c>
      <c r="O6" s="482"/>
      <c r="P6" s="482"/>
      <c r="Q6" s="497"/>
      <c r="R6" s="485"/>
      <c r="S6" s="509"/>
      <c r="T6" s="510"/>
      <c r="U6" s="485"/>
      <c r="V6" s="485"/>
      <c r="W6" s="485"/>
      <c r="X6" s="511"/>
      <c r="Y6" s="512"/>
      <c r="Z6" s="513"/>
      <c r="AA6" s="513"/>
      <c r="AB6" s="482"/>
      <c r="AC6" s="482"/>
      <c r="AD6" s="485"/>
      <c r="AE6" s="509"/>
      <c r="AF6" s="510"/>
      <c r="AG6" s="485"/>
      <c r="AH6" s="485"/>
      <c r="AI6" s="485"/>
      <c r="AJ6" s="511"/>
      <c r="AK6" s="512"/>
      <c r="AL6" s="513"/>
      <c r="AM6" s="513"/>
      <c r="AN6" s="482"/>
      <c r="AO6" s="482"/>
      <c r="AP6" s="495"/>
      <c r="AQ6" s="480"/>
    </row>
    <row r="7" spans="2:43" x14ac:dyDescent="0.35">
      <c r="B7" s="494"/>
      <c r="C7" s="497"/>
      <c r="D7" s="500"/>
      <c r="E7" s="505"/>
      <c r="F7" s="516"/>
      <c r="G7" s="516"/>
      <c r="H7" s="482"/>
      <c r="I7" s="482"/>
      <c r="J7" s="482"/>
      <c r="K7" s="505"/>
      <c r="L7" s="518"/>
      <c r="M7" s="521"/>
      <c r="N7" s="521"/>
      <c r="O7" s="482"/>
      <c r="P7" s="482"/>
      <c r="Q7" s="497"/>
      <c r="R7" s="485"/>
      <c r="S7" s="490" t="s">
        <v>688</v>
      </c>
      <c r="T7" s="490" t="s">
        <v>689</v>
      </c>
      <c r="U7" s="485"/>
      <c r="V7" s="485"/>
      <c r="W7" s="485"/>
      <c r="X7" s="492" t="s">
        <v>690</v>
      </c>
      <c r="Y7" s="514" t="s">
        <v>691</v>
      </c>
      <c r="Z7" s="515" t="s">
        <v>692</v>
      </c>
      <c r="AA7" s="515" t="s">
        <v>693</v>
      </c>
      <c r="AB7" s="482"/>
      <c r="AC7" s="482"/>
      <c r="AD7" s="485"/>
      <c r="AE7" s="490" t="s">
        <v>688</v>
      </c>
      <c r="AF7" s="490" t="s">
        <v>689</v>
      </c>
      <c r="AG7" s="485"/>
      <c r="AH7" s="485"/>
      <c r="AI7" s="485"/>
      <c r="AJ7" s="492" t="s">
        <v>690</v>
      </c>
      <c r="AK7" s="514" t="s">
        <v>691</v>
      </c>
      <c r="AL7" s="515" t="s">
        <v>692</v>
      </c>
      <c r="AM7" s="515" t="s">
        <v>693</v>
      </c>
      <c r="AN7" s="482"/>
      <c r="AO7" s="482"/>
      <c r="AP7" s="348"/>
      <c r="AQ7" s="348"/>
    </row>
    <row r="8" spans="2:43" x14ac:dyDescent="0.35">
      <c r="B8" s="495"/>
      <c r="C8" s="498"/>
      <c r="D8" s="501"/>
      <c r="E8" s="506"/>
      <c r="F8" s="517"/>
      <c r="G8" s="517"/>
      <c r="H8" s="483"/>
      <c r="I8" s="483"/>
      <c r="J8" s="483"/>
      <c r="K8" s="506"/>
      <c r="L8" s="519"/>
      <c r="M8" s="522"/>
      <c r="N8" s="522"/>
      <c r="O8" s="483"/>
      <c r="P8" s="483"/>
      <c r="Q8" s="498"/>
      <c r="R8" s="486"/>
      <c r="S8" s="491"/>
      <c r="T8" s="491"/>
      <c r="U8" s="486"/>
      <c r="V8" s="486"/>
      <c r="W8" s="486"/>
      <c r="X8" s="486"/>
      <c r="Y8" s="486"/>
      <c r="Z8" s="486"/>
      <c r="AA8" s="486"/>
      <c r="AB8" s="483"/>
      <c r="AC8" s="483"/>
      <c r="AD8" s="486"/>
      <c r="AE8" s="491"/>
      <c r="AF8" s="491"/>
      <c r="AG8" s="486"/>
      <c r="AH8" s="486"/>
      <c r="AI8" s="486"/>
      <c r="AJ8" s="486"/>
      <c r="AK8" s="486"/>
      <c r="AL8" s="486"/>
      <c r="AM8" s="486"/>
      <c r="AN8" s="483"/>
      <c r="AO8" s="483"/>
      <c r="AP8" s="348"/>
      <c r="AQ8" s="348"/>
    </row>
    <row r="9" spans="2:43" x14ac:dyDescent="0.35">
      <c r="B9" s="349"/>
      <c r="C9" s="349" t="str">
        <f>'สพฐ.คปร.1'!E5&amp;'สพฐ.คปร.1'!F5</f>
        <v>สำนักงานเขตพื้นที่การศึกษา.....................................................</v>
      </c>
      <c r="D9" s="350">
        <f>SUM('สพฐ.คปร.1'!F22:F27)</f>
        <v>0</v>
      </c>
      <c r="E9" s="351">
        <f>SUM(แยกตำแหน่ง!B3:C3)</f>
        <v>0</v>
      </c>
      <c r="F9" s="351">
        <f>SUM(แยกตำแหน่ง!D3:G3)</f>
        <v>0</v>
      </c>
      <c r="G9" s="351">
        <f>SUM(แยกตำแหน่ง!H3:K3)</f>
        <v>0</v>
      </c>
      <c r="H9" s="351">
        <f>SUM(แยกตำแหน่ง!L3)</f>
        <v>0</v>
      </c>
      <c r="I9" s="351"/>
      <c r="J9" s="351">
        <f>SUM(แยกตำแหน่ง!M3:P3)</f>
        <v>0</v>
      </c>
      <c r="K9" s="351"/>
      <c r="L9" s="351"/>
      <c r="M9" s="351"/>
      <c r="N9" s="351"/>
      <c r="O9" s="351">
        <f>SUM(แยกตำแหน่ง!BB3:BD3)</f>
        <v>0</v>
      </c>
      <c r="P9" s="351">
        <f>SUM(แยกตำแหน่ง!BF3:BH3)</f>
        <v>0</v>
      </c>
      <c r="Q9" s="351">
        <f>SUM(E9:P9)</f>
        <v>0</v>
      </c>
      <c r="R9" s="351">
        <f>E9</f>
        <v>0</v>
      </c>
      <c r="S9" s="351">
        <f>F9</f>
        <v>0</v>
      </c>
      <c r="T9" s="351"/>
      <c r="U9" s="351"/>
      <c r="V9" s="351"/>
      <c r="W9" s="351">
        <f>J9</f>
        <v>0</v>
      </c>
      <c r="X9" s="351"/>
      <c r="Y9" s="351"/>
      <c r="Z9" s="351"/>
      <c r="AA9" s="351"/>
      <c r="AB9" s="351">
        <f>SUM(G9:H9,O9)</f>
        <v>0</v>
      </c>
      <c r="AC9" s="351">
        <f>P9</f>
        <v>0</v>
      </c>
      <c r="AD9" s="351"/>
      <c r="AE9" s="351"/>
      <c r="AF9" s="351"/>
      <c r="AG9" s="351"/>
      <c r="AH9" s="351"/>
      <c r="AI9" s="351"/>
      <c r="AJ9" s="351"/>
      <c r="AK9" s="351"/>
      <c r="AL9" s="351"/>
      <c r="AM9" s="351"/>
      <c r="AN9" s="351"/>
      <c r="AO9" s="351"/>
      <c r="AP9" s="351">
        <f>SUM(R9:AO9)</f>
        <v>0</v>
      </c>
      <c r="AQ9" s="349"/>
    </row>
  </sheetData>
  <mergeCells count="61">
    <mergeCell ref="N6:N8"/>
    <mergeCell ref="AD5:AD8"/>
    <mergeCell ref="AE5:AF6"/>
    <mergeCell ref="AJ5:AK6"/>
    <mergeCell ref="R5:R8"/>
    <mergeCell ref="S5:T6"/>
    <mergeCell ref="X5:Y6"/>
    <mergeCell ref="Z5:AA6"/>
    <mergeCell ref="AB5:AB8"/>
    <mergeCell ref="P4:P8"/>
    <mergeCell ref="Y7:Y8"/>
    <mergeCell ref="Z7:Z8"/>
    <mergeCell ref="AA7:AA8"/>
    <mergeCell ref="AE7:AE8"/>
    <mergeCell ref="AF7:AF8"/>
    <mergeCell ref="AI4:AI8"/>
    <mergeCell ref="F6:F8"/>
    <mergeCell ref="G6:G8"/>
    <mergeCell ref="K6:K8"/>
    <mergeCell ref="L6:L8"/>
    <mergeCell ref="M6:M8"/>
    <mergeCell ref="AJ4:AO4"/>
    <mergeCell ref="AL5:AM6"/>
    <mergeCell ref="AN5:AN8"/>
    <mergeCell ref="AO5:AO8"/>
    <mergeCell ref="AK7:AK8"/>
    <mergeCell ref="AL7:AL8"/>
    <mergeCell ref="AM7:AM8"/>
    <mergeCell ref="AJ7:AJ8"/>
    <mergeCell ref="B2:B8"/>
    <mergeCell ref="C2:C8"/>
    <mergeCell ref="D2:D8"/>
    <mergeCell ref="E2:Q2"/>
    <mergeCell ref="R2:AP2"/>
    <mergeCell ref="E4:E8"/>
    <mergeCell ref="F4:G5"/>
    <mergeCell ref="K4:L5"/>
    <mergeCell ref="M4:N5"/>
    <mergeCell ref="O4:O8"/>
    <mergeCell ref="K3:P3"/>
    <mergeCell ref="Q3:Q8"/>
    <mergeCell ref="R3:AC3"/>
    <mergeCell ref="AD3:AO3"/>
    <mergeCell ref="AP3:AP6"/>
    <mergeCell ref="R4:T4"/>
    <mergeCell ref="AQ2:AQ6"/>
    <mergeCell ref="E3:G3"/>
    <mergeCell ref="H3:H8"/>
    <mergeCell ref="I3:I8"/>
    <mergeCell ref="J3:J8"/>
    <mergeCell ref="U4:U8"/>
    <mergeCell ref="V4:V8"/>
    <mergeCell ref="W4:W8"/>
    <mergeCell ref="X4:AC4"/>
    <mergeCell ref="AC5:AC8"/>
    <mergeCell ref="S7:S8"/>
    <mergeCell ref="T7:T8"/>
    <mergeCell ref="X7:X8"/>
    <mergeCell ref="AD4:AF4"/>
    <mergeCell ref="AG4:AG8"/>
    <mergeCell ref="AH4:AH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F66D-E14B-477A-ACD6-5C5B8462EA13}">
  <sheetPr>
    <tabColor rgb="FFCCFFCC"/>
  </sheetPr>
  <dimension ref="A2:AN24"/>
  <sheetViews>
    <sheetView topLeftCell="B1" zoomScaleNormal="100" workbookViewId="0">
      <selection activeCell="AP13" sqref="AP13"/>
    </sheetView>
  </sheetViews>
  <sheetFormatPr defaultColWidth="8.88671875" defaultRowHeight="19.05" x14ac:dyDescent="0.35"/>
  <cols>
    <col min="1" max="1" width="4" style="20" bestFit="1" customWidth="1"/>
    <col min="2" max="2" width="6.44140625" style="20" customWidth="1"/>
    <col min="3" max="4" width="15.6640625" style="20" customWidth="1"/>
    <col min="5" max="5" width="4" style="20" bestFit="1" customWidth="1"/>
    <col min="6" max="7" width="15.6640625" style="20" customWidth="1"/>
    <col min="8" max="40" width="3.6640625" style="20" customWidth="1"/>
    <col min="41" max="16384" width="8.88671875" style="20"/>
  </cols>
  <sheetData>
    <row r="2" spans="1:40" x14ac:dyDescent="0.35">
      <c r="A2" s="523" t="s">
        <v>304</v>
      </c>
      <c r="B2" s="526" t="s">
        <v>695</v>
      </c>
      <c r="C2" s="527"/>
      <c r="D2" s="528"/>
      <c r="E2" s="529" t="s">
        <v>696</v>
      </c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0"/>
      <c r="AK2" s="530"/>
      <c r="AL2" s="530"/>
      <c r="AM2" s="530"/>
      <c r="AN2" s="531"/>
    </row>
    <row r="3" spans="1:40" x14ac:dyDescent="0.35">
      <c r="A3" s="524"/>
      <c r="B3" s="523" t="s">
        <v>697</v>
      </c>
      <c r="C3" s="523" t="s">
        <v>698</v>
      </c>
      <c r="D3" s="523" t="s">
        <v>699</v>
      </c>
      <c r="E3" s="523" t="s">
        <v>697</v>
      </c>
      <c r="F3" s="523" t="s">
        <v>698</v>
      </c>
      <c r="G3" s="523" t="s">
        <v>699</v>
      </c>
      <c r="H3" s="532" t="s">
        <v>700</v>
      </c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3" t="s">
        <v>701</v>
      </c>
      <c r="AE3" s="534"/>
      <c r="AF3" s="534"/>
      <c r="AG3" s="534"/>
      <c r="AH3" s="534"/>
      <c r="AI3" s="534"/>
      <c r="AJ3" s="534"/>
      <c r="AK3" s="534"/>
      <c r="AL3" s="534"/>
      <c r="AM3" s="534"/>
      <c r="AN3" s="535"/>
    </row>
    <row r="4" spans="1:40" x14ac:dyDescent="0.35">
      <c r="A4" s="524"/>
      <c r="B4" s="524"/>
      <c r="C4" s="524"/>
      <c r="D4" s="524"/>
      <c r="E4" s="524"/>
      <c r="F4" s="524"/>
      <c r="G4" s="524"/>
      <c r="H4" s="532" t="s">
        <v>702</v>
      </c>
      <c r="I4" s="532"/>
      <c r="J4" s="532"/>
      <c r="K4" s="532"/>
      <c r="L4" s="532"/>
      <c r="M4" s="532"/>
      <c r="N4" s="532"/>
      <c r="O4" s="532"/>
      <c r="P4" s="532"/>
      <c r="Q4" s="532"/>
      <c r="R4" s="532"/>
      <c r="S4" s="539" t="s">
        <v>703</v>
      </c>
      <c r="T4" s="539"/>
      <c r="U4" s="539"/>
      <c r="V4" s="539"/>
      <c r="W4" s="539"/>
      <c r="X4" s="539"/>
      <c r="Y4" s="539"/>
      <c r="Z4" s="539"/>
      <c r="AA4" s="539"/>
      <c r="AB4" s="539"/>
      <c r="AC4" s="539"/>
      <c r="AD4" s="536"/>
      <c r="AE4" s="537"/>
      <c r="AF4" s="537"/>
      <c r="AG4" s="537"/>
      <c r="AH4" s="537"/>
      <c r="AI4" s="537"/>
      <c r="AJ4" s="537"/>
      <c r="AK4" s="537"/>
      <c r="AL4" s="537"/>
      <c r="AM4" s="537"/>
      <c r="AN4" s="538"/>
    </row>
    <row r="5" spans="1:40" x14ac:dyDescent="0.35">
      <c r="A5" s="524"/>
      <c r="B5" s="524"/>
      <c r="C5" s="524"/>
      <c r="D5" s="524"/>
      <c r="E5" s="524"/>
      <c r="F5" s="524"/>
      <c r="G5" s="524"/>
      <c r="H5" s="540" t="s">
        <v>704</v>
      </c>
      <c r="I5" s="540"/>
      <c r="J5" s="540"/>
      <c r="K5" s="481" t="s">
        <v>705</v>
      </c>
      <c r="L5" s="541" t="s">
        <v>679</v>
      </c>
      <c r="M5" s="542"/>
      <c r="N5" s="542"/>
      <c r="O5" s="542"/>
      <c r="P5" s="542"/>
      <c r="Q5" s="543"/>
      <c r="R5" s="493" t="s">
        <v>706</v>
      </c>
      <c r="S5" s="540" t="s">
        <v>704</v>
      </c>
      <c r="T5" s="540"/>
      <c r="U5" s="540"/>
      <c r="V5" s="481" t="s">
        <v>705</v>
      </c>
      <c r="W5" s="541" t="s">
        <v>679</v>
      </c>
      <c r="X5" s="542"/>
      <c r="Y5" s="542"/>
      <c r="Z5" s="542"/>
      <c r="AA5" s="542"/>
      <c r="AB5" s="543"/>
      <c r="AC5" s="493" t="s">
        <v>706</v>
      </c>
      <c r="AD5" s="540" t="s">
        <v>704</v>
      </c>
      <c r="AE5" s="540"/>
      <c r="AF5" s="540"/>
      <c r="AG5" s="481" t="s">
        <v>705</v>
      </c>
      <c r="AH5" s="541" t="s">
        <v>679</v>
      </c>
      <c r="AI5" s="542"/>
      <c r="AJ5" s="542"/>
      <c r="AK5" s="542"/>
      <c r="AL5" s="542"/>
      <c r="AM5" s="543"/>
      <c r="AN5" s="493" t="s">
        <v>706</v>
      </c>
    </row>
    <row r="6" spans="1:40" x14ac:dyDescent="0.35">
      <c r="A6" s="524"/>
      <c r="B6" s="524"/>
      <c r="C6" s="524"/>
      <c r="D6" s="524"/>
      <c r="E6" s="524"/>
      <c r="F6" s="524"/>
      <c r="G6" s="524"/>
      <c r="H6" s="545" t="s">
        <v>707</v>
      </c>
      <c r="I6" s="481" t="s">
        <v>708</v>
      </c>
      <c r="J6" s="481" t="s">
        <v>709</v>
      </c>
      <c r="K6" s="482"/>
      <c r="L6" s="487" t="s">
        <v>685</v>
      </c>
      <c r="M6" s="489"/>
      <c r="N6" s="487" t="s">
        <v>300</v>
      </c>
      <c r="O6" s="489"/>
      <c r="P6" s="481" t="s">
        <v>686</v>
      </c>
      <c r="Q6" s="481" t="s">
        <v>687</v>
      </c>
      <c r="R6" s="494"/>
      <c r="S6" s="545" t="s">
        <v>707</v>
      </c>
      <c r="T6" s="481" t="s">
        <v>708</v>
      </c>
      <c r="U6" s="481" t="s">
        <v>709</v>
      </c>
      <c r="V6" s="482"/>
      <c r="W6" s="487" t="s">
        <v>685</v>
      </c>
      <c r="X6" s="489"/>
      <c r="Y6" s="487" t="s">
        <v>300</v>
      </c>
      <c r="Z6" s="489"/>
      <c r="AA6" s="481" t="s">
        <v>686</v>
      </c>
      <c r="AB6" s="481" t="s">
        <v>687</v>
      </c>
      <c r="AC6" s="494"/>
      <c r="AD6" s="545" t="s">
        <v>707</v>
      </c>
      <c r="AE6" s="481" t="s">
        <v>708</v>
      </c>
      <c r="AF6" s="481" t="s">
        <v>709</v>
      </c>
      <c r="AG6" s="482"/>
      <c r="AH6" s="487" t="s">
        <v>685</v>
      </c>
      <c r="AI6" s="489"/>
      <c r="AJ6" s="487" t="s">
        <v>300</v>
      </c>
      <c r="AK6" s="489"/>
      <c r="AL6" s="481" t="s">
        <v>686</v>
      </c>
      <c r="AM6" s="481" t="s">
        <v>687</v>
      </c>
      <c r="AN6" s="494"/>
    </row>
    <row r="7" spans="1:40" x14ac:dyDescent="0.35">
      <c r="A7" s="524"/>
      <c r="B7" s="524"/>
      <c r="C7" s="524"/>
      <c r="D7" s="524"/>
      <c r="E7" s="524"/>
      <c r="F7" s="524"/>
      <c r="G7" s="524"/>
      <c r="H7" s="546"/>
      <c r="I7" s="482"/>
      <c r="J7" s="482"/>
      <c r="K7" s="482"/>
      <c r="L7" s="511"/>
      <c r="M7" s="512"/>
      <c r="N7" s="511"/>
      <c r="O7" s="512"/>
      <c r="P7" s="482"/>
      <c r="Q7" s="482"/>
      <c r="R7" s="494"/>
      <c r="S7" s="546"/>
      <c r="T7" s="482"/>
      <c r="U7" s="482"/>
      <c r="V7" s="482"/>
      <c r="W7" s="511"/>
      <c r="X7" s="512"/>
      <c r="Y7" s="511"/>
      <c r="Z7" s="512"/>
      <c r="AA7" s="482"/>
      <c r="AB7" s="482"/>
      <c r="AC7" s="494"/>
      <c r="AD7" s="546"/>
      <c r="AE7" s="482"/>
      <c r="AF7" s="482"/>
      <c r="AG7" s="482"/>
      <c r="AH7" s="511"/>
      <c r="AI7" s="512"/>
      <c r="AJ7" s="511"/>
      <c r="AK7" s="512"/>
      <c r="AL7" s="482"/>
      <c r="AM7" s="482"/>
      <c r="AN7" s="494"/>
    </row>
    <row r="8" spans="1:40" x14ac:dyDescent="0.35">
      <c r="A8" s="524"/>
      <c r="B8" s="524"/>
      <c r="C8" s="524"/>
      <c r="D8" s="524"/>
      <c r="E8" s="524"/>
      <c r="F8" s="524"/>
      <c r="G8" s="524"/>
      <c r="H8" s="546"/>
      <c r="I8" s="482"/>
      <c r="J8" s="482"/>
      <c r="K8" s="482"/>
      <c r="L8" s="492" t="s">
        <v>690</v>
      </c>
      <c r="M8" s="514" t="s">
        <v>691</v>
      </c>
      <c r="N8" s="515" t="s">
        <v>692</v>
      </c>
      <c r="O8" s="515" t="s">
        <v>693</v>
      </c>
      <c r="P8" s="482"/>
      <c r="Q8" s="482"/>
      <c r="R8" s="494"/>
      <c r="S8" s="546"/>
      <c r="T8" s="482"/>
      <c r="U8" s="482"/>
      <c r="V8" s="482"/>
      <c r="W8" s="492" t="s">
        <v>690</v>
      </c>
      <c r="X8" s="514" t="s">
        <v>691</v>
      </c>
      <c r="Y8" s="515" t="s">
        <v>692</v>
      </c>
      <c r="Z8" s="515" t="s">
        <v>693</v>
      </c>
      <c r="AA8" s="482"/>
      <c r="AB8" s="482"/>
      <c r="AC8" s="494"/>
      <c r="AD8" s="546"/>
      <c r="AE8" s="482"/>
      <c r="AF8" s="482"/>
      <c r="AG8" s="482"/>
      <c r="AH8" s="492" t="s">
        <v>690</v>
      </c>
      <c r="AI8" s="514" t="s">
        <v>691</v>
      </c>
      <c r="AJ8" s="515" t="s">
        <v>692</v>
      </c>
      <c r="AK8" s="515" t="s">
        <v>693</v>
      </c>
      <c r="AL8" s="482"/>
      <c r="AM8" s="482"/>
      <c r="AN8" s="494"/>
    </row>
    <row r="9" spans="1:40" x14ac:dyDescent="0.35">
      <c r="A9" s="525"/>
      <c r="B9" s="525"/>
      <c r="C9" s="525"/>
      <c r="D9" s="525"/>
      <c r="E9" s="525"/>
      <c r="F9" s="525"/>
      <c r="G9" s="525"/>
      <c r="H9" s="547"/>
      <c r="I9" s="483"/>
      <c r="J9" s="483"/>
      <c r="K9" s="483"/>
      <c r="L9" s="506"/>
      <c r="M9" s="519"/>
      <c r="N9" s="544"/>
      <c r="O9" s="544"/>
      <c r="P9" s="483"/>
      <c r="Q9" s="483"/>
      <c r="R9" s="495"/>
      <c r="S9" s="547"/>
      <c r="T9" s="483"/>
      <c r="U9" s="483"/>
      <c r="V9" s="483"/>
      <c r="W9" s="506"/>
      <c r="X9" s="519"/>
      <c r="Y9" s="544"/>
      <c r="Z9" s="544"/>
      <c r="AA9" s="483"/>
      <c r="AB9" s="483"/>
      <c r="AC9" s="495"/>
      <c r="AD9" s="547"/>
      <c r="AE9" s="483"/>
      <c r="AF9" s="483"/>
      <c r="AG9" s="483"/>
      <c r="AH9" s="506"/>
      <c r="AI9" s="519"/>
      <c r="AJ9" s="544"/>
      <c r="AK9" s="544"/>
      <c r="AL9" s="483"/>
      <c r="AM9" s="483"/>
      <c r="AN9" s="495"/>
    </row>
    <row r="10" spans="1:40" x14ac:dyDescent="0.35">
      <c r="A10" s="343">
        <f>'สพฐ.คปร.2'!A10</f>
        <v>1</v>
      </c>
      <c r="B10" s="343">
        <f>'สพฐ.คปร.2'!$B10</f>
        <v>0</v>
      </c>
      <c r="C10" s="344">
        <f>'สพฐ.คปร.2'!$D10</f>
        <v>0</v>
      </c>
      <c r="D10" s="345" t="str">
        <f>'สพฐ.คปร.2'!$A$5</f>
        <v>สำนักงานเขตพื้นที่การศึกษา.....................................................</v>
      </c>
      <c r="E10" s="346">
        <f>'สพฐ.คปร.2'!$H10</f>
        <v>0</v>
      </c>
      <c r="F10" s="347">
        <f>'สพฐ.คปร.2'!$I10</f>
        <v>0</v>
      </c>
      <c r="G10" s="345" t="str">
        <f>'สพฐ.คปร.2'!$A$5</f>
        <v>สำนักงานเขตพื้นที่การศึกษา.....................................................</v>
      </c>
      <c r="H10" s="343">
        <f>'สพฐ.คปร.1'!L22</f>
        <v>0</v>
      </c>
      <c r="I10" s="343">
        <f>'สพฐ.คปร.1'!L23</f>
        <v>0</v>
      </c>
      <c r="J10" s="343">
        <f>'สพฐ.คปร.1'!L24</f>
        <v>0</v>
      </c>
      <c r="K10" s="343">
        <f>'สพฐ.คปร.1'!L26</f>
        <v>0</v>
      </c>
      <c r="L10" s="343"/>
      <c r="M10" s="343"/>
      <c r="N10" s="343"/>
      <c r="O10" s="343"/>
      <c r="P10" s="343">
        <f>'สพฐ.คปร.1'!L29</f>
        <v>0</v>
      </c>
      <c r="Q10" s="343">
        <f>'สพฐ.คปร.1'!L30</f>
        <v>0</v>
      </c>
      <c r="R10" s="343">
        <f>SUM(H10:Q10)</f>
        <v>0</v>
      </c>
      <c r="S10" s="346" t="str">
        <f>'สพฐ.คปร.1'!F22</f>
        <v>..........</v>
      </c>
      <c r="T10" s="346" t="str">
        <f>'สพฐ.คปร.1'!F23</f>
        <v>..........</v>
      </c>
      <c r="U10" s="343"/>
      <c r="V10" s="346" t="str">
        <f>'สพฐ.คปร.1'!F26</f>
        <v>..........</v>
      </c>
      <c r="W10" s="343"/>
      <c r="X10" s="343"/>
      <c r="Y10" s="343"/>
      <c r="Z10" s="343"/>
      <c r="AA10" s="346" t="str">
        <f>'สพฐ.คปร.1'!F29</f>
        <v>..........</v>
      </c>
      <c r="AB10" s="346" t="str">
        <f>'สพฐ.คปร.1'!F30</f>
        <v>..........</v>
      </c>
      <c r="AC10" s="346">
        <f>SUM(S10:AB10)</f>
        <v>0</v>
      </c>
      <c r="AD10" s="346" t="str">
        <f>IFERROR(H10-S10,"")</f>
        <v/>
      </c>
      <c r="AE10" s="346" t="str">
        <f>IFERROR(I10-T10,"")</f>
        <v/>
      </c>
      <c r="AF10" s="343">
        <f>J10-U10</f>
        <v>0</v>
      </c>
      <c r="AG10" s="346" t="str">
        <f>IFERROR(K10-V10,"")</f>
        <v/>
      </c>
      <c r="AH10" s="343"/>
      <c r="AI10" s="343"/>
      <c r="AJ10" s="343"/>
      <c r="AK10" s="343"/>
      <c r="AL10" s="346" t="str">
        <f>IFERROR(P10-AA10,"")</f>
        <v/>
      </c>
      <c r="AM10" s="346" t="str">
        <f>IFERROR(Q10-AB10,"")</f>
        <v/>
      </c>
      <c r="AN10" s="346">
        <f>SUM(AD10:AM10)</f>
        <v>0</v>
      </c>
    </row>
    <row r="11" spans="1:40" x14ac:dyDescent="0.35">
      <c r="A11" s="343">
        <f>'สพฐ.คปร.2'!A11</f>
        <v>2</v>
      </c>
      <c r="B11" s="343">
        <f>'สพฐ.คปร.2'!$B11</f>
        <v>0</v>
      </c>
      <c r="C11" s="344">
        <f>'สพฐ.คปร.2'!$D11</f>
        <v>0</v>
      </c>
      <c r="D11" s="345" t="str">
        <f>'สพฐ.คปร.2'!$A$5</f>
        <v>สำนักงานเขตพื้นที่การศึกษา.....................................................</v>
      </c>
      <c r="E11" s="346">
        <f>'สพฐ.คปร.2'!$H11</f>
        <v>0</v>
      </c>
      <c r="F11" s="347">
        <f>'สพฐ.คปร.2'!$I11</f>
        <v>0</v>
      </c>
      <c r="G11" s="345" t="str">
        <f>'สพฐ.คปร.2'!$A$5</f>
        <v>สำนักงานเขตพื้นที่การศึกษา.....................................................</v>
      </c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  <c r="AI11" s="343"/>
      <c r="AJ11" s="343"/>
      <c r="AK11" s="343"/>
      <c r="AL11" s="343"/>
      <c r="AM11" s="343"/>
      <c r="AN11" s="343"/>
    </row>
    <row r="12" spans="1:40" x14ac:dyDescent="0.35">
      <c r="A12" s="343">
        <f>'สพฐ.คปร.2'!A12</f>
        <v>3</v>
      </c>
      <c r="B12" s="343">
        <f>'สพฐ.คปร.2'!$B12</f>
        <v>0</v>
      </c>
      <c r="C12" s="344">
        <f>'สพฐ.คปร.2'!$D12</f>
        <v>0</v>
      </c>
      <c r="D12" s="345" t="str">
        <f>'สพฐ.คปร.2'!$A$5</f>
        <v>สำนักงานเขตพื้นที่การศึกษา.....................................................</v>
      </c>
      <c r="E12" s="346">
        <f>'สพฐ.คปร.2'!$H12</f>
        <v>0</v>
      </c>
      <c r="F12" s="347">
        <f>'สพฐ.คปร.2'!$I12</f>
        <v>0</v>
      </c>
      <c r="G12" s="345" t="str">
        <f>'สพฐ.คปร.2'!$A$5</f>
        <v>สำนักงานเขตพื้นที่การศึกษา.....................................................</v>
      </c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343"/>
      <c r="AI12" s="343"/>
      <c r="AJ12" s="343"/>
      <c r="AK12" s="343"/>
      <c r="AL12" s="343"/>
      <c r="AM12" s="343"/>
      <c r="AN12" s="343"/>
    </row>
    <row r="13" spans="1:40" x14ac:dyDescent="0.35">
      <c r="A13" s="343">
        <f>'สพฐ.คปร.2'!A13</f>
        <v>4</v>
      </c>
      <c r="B13" s="343">
        <f>'สพฐ.คปร.2'!$B13</f>
        <v>0</v>
      </c>
      <c r="C13" s="344">
        <f>'สพฐ.คปร.2'!$D13</f>
        <v>0</v>
      </c>
      <c r="D13" s="345" t="str">
        <f>'สพฐ.คปร.2'!$A$5</f>
        <v>สำนักงานเขตพื้นที่การศึกษา.....................................................</v>
      </c>
      <c r="E13" s="346">
        <f>'สพฐ.คปร.2'!$H13</f>
        <v>0</v>
      </c>
      <c r="F13" s="347">
        <f>'สพฐ.คปร.2'!$I13</f>
        <v>0</v>
      </c>
      <c r="G13" s="345" t="str">
        <f>'สพฐ.คปร.2'!$A$5</f>
        <v>สำนักงานเขตพื้นที่การศึกษา.....................................................</v>
      </c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43"/>
      <c r="AN13" s="343"/>
    </row>
    <row r="14" spans="1:40" x14ac:dyDescent="0.35">
      <c r="A14" s="343">
        <f>'สพฐ.คปร.2'!A14</f>
        <v>5</v>
      </c>
      <c r="B14" s="343">
        <f>'สพฐ.คปร.2'!$B14</f>
        <v>0</v>
      </c>
      <c r="C14" s="344">
        <f>'สพฐ.คปร.2'!$D14</f>
        <v>0</v>
      </c>
      <c r="D14" s="345" t="str">
        <f>'สพฐ.คปร.2'!$A$5</f>
        <v>สำนักงานเขตพื้นที่การศึกษา.....................................................</v>
      </c>
      <c r="E14" s="346">
        <f>'สพฐ.คปร.2'!$H14</f>
        <v>0</v>
      </c>
      <c r="F14" s="347">
        <f>'สพฐ.คปร.2'!$I14</f>
        <v>0</v>
      </c>
      <c r="G14" s="345" t="str">
        <f>'สพฐ.คปร.2'!$A$5</f>
        <v>สำนักงานเขตพื้นที่การศึกษา.....................................................</v>
      </c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343"/>
      <c r="AL14" s="343"/>
      <c r="AM14" s="343"/>
      <c r="AN14" s="343"/>
    </row>
    <row r="15" spans="1:40" x14ac:dyDescent="0.35">
      <c r="A15" s="343">
        <f>'สพฐ.คปร.2'!A15</f>
        <v>6</v>
      </c>
      <c r="B15" s="343">
        <f>'สพฐ.คปร.2'!$B15</f>
        <v>0</v>
      </c>
      <c r="C15" s="344">
        <f>'สพฐ.คปร.2'!$D15</f>
        <v>0</v>
      </c>
      <c r="D15" s="345" t="str">
        <f>'สพฐ.คปร.2'!$A$5</f>
        <v>สำนักงานเขตพื้นที่การศึกษา.....................................................</v>
      </c>
      <c r="E15" s="346">
        <f>'สพฐ.คปร.2'!$H15</f>
        <v>0</v>
      </c>
      <c r="F15" s="347">
        <f>'สพฐ.คปร.2'!$I15</f>
        <v>0</v>
      </c>
      <c r="G15" s="345" t="str">
        <f>'สพฐ.คปร.2'!$A$5</f>
        <v>สำนักงานเขตพื้นที่การศึกษา.....................................................</v>
      </c>
      <c r="H15" s="343"/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/>
      <c r="AI15" s="343"/>
      <c r="AJ15" s="343"/>
      <c r="AK15" s="343"/>
      <c r="AL15" s="343"/>
      <c r="AM15" s="343"/>
      <c r="AN15" s="343"/>
    </row>
    <row r="16" spans="1:40" x14ac:dyDescent="0.35">
      <c r="A16" s="343">
        <f>'สพฐ.คปร.2'!A16</f>
        <v>7</v>
      </c>
      <c r="B16" s="343">
        <f>'สพฐ.คปร.2'!$B16</f>
        <v>0</v>
      </c>
      <c r="C16" s="344">
        <f>'สพฐ.คปร.2'!$D16</f>
        <v>0</v>
      </c>
      <c r="D16" s="345" t="str">
        <f>'สพฐ.คปร.2'!$A$5</f>
        <v>สำนักงานเขตพื้นที่การศึกษา.....................................................</v>
      </c>
      <c r="E16" s="346">
        <f>'สพฐ.คปร.2'!$H16</f>
        <v>0</v>
      </c>
      <c r="F16" s="347">
        <f>'สพฐ.คปร.2'!$I16</f>
        <v>0</v>
      </c>
      <c r="G16" s="345" t="str">
        <f>'สพฐ.คปร.2'!$A$5</f>
        <v>สำนักงานเขตพื้นที่การศึกษา.....................................................</v>
      </c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3"/>
      <c r="AJ16" s="343"/>
      <c r="AK16" s="343"/>
      <c r="AL16" s="343"/>
      <c r="AM16" s="343"/>
      <c r="AN16" s="343"/>
    </row>
    <row r="17" spans="1:40" x14ac:dyDescent="0.35">
      <c r="A17" s="343">
        <f>'สพฐ.คปร.2'!A17</f>
        <v>8</v>
      </c>
      <c r="B17" s="343">
        <f>'สพฐ.คปร.2'!$B17</f>
        <v>0</v>
      </c>
      <c r="C17" s="344">
        <f>'สพฐ.คปร.2'!$D17</f>
        <v>0</v>
      </c>
      <c r="D17" s="345" t="str">
        <f>'สพฐ.คปร.2'!$A$5</f>
        <v>สำนักงานเขตพื้นที่การศึกษา.....................................................</v>
      </c>
      <c r="E17" s="346">
        <f>'สพฐ.คปร.2'!$H17</f>
        <v>0</v>
      </c>
      <c r="F17" s="347">
        <f>'สพฐ.คปร.2'!$I17</f>
        <v>0</v>
      </c>
      <c r="G17" s="345" t="str">
        <f>'สพฐ.คปร.2'!$A$5</f>
        <v>สำนักงานเขตพื้นที่การศึกษา.....................................................</v>
      </c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343"/>
      <c r="AM17" s="343"/>
      <c r="AN17" s="343"/>
    </row>
    <row r="18" spans="1:40" x14ac:dyDescent="0.35">
      <c r="A18" s="343">
        <f>'สพฐ.คปร.2'!A18</f>
        <v>9</v>
      </c>
      <c r="B18" s="343">
        <f>'สพฐ.คปร.2'!$B18</f>
        <v>0</v>
      </c>
      <c r="C18" s="344">
        <f>'สพฐ.คปร.2'!$D18</f>
        <v>0</v>
      </c>
      <c r="D18" s="345" t="str">
        <f>'สพฐ.คปร.2'!$A$5</f>
        <v>สำนักงานเขตพื้นที่การศึกษา.....................................................</v>
      </c>
      <c r="E18" s="346">
        <f>'สพฐ.คปร.2'!$H18</f>
        <v>0</v>
      </c>
      <c r="F18" s="347">
        <f>'สพฐ.คปร.2'!$I18</f>
        <v>0</v>
      </c>
      <c r="G18" s="345" t="str">
        <f>'สพฐ.คปร.2'!$A$5</f>
        <v>สำนักงานเขตพื้นที่การศึกษา.....................................................</v>
      </c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</row>
    <row r="19" spans="1:40" x14ac:dyDescent="0.35">
      <c r="A19" s="343">
        <f>'สพฐ.คปร.2'!A19</f>
        <v>10</v>
      </c>
      <c r="B19" s="343">
        <f>'สพฐ.คปร.2'!$B19</f>
        <v>0</v>
      </c>
      <c r="C19" s="344">
        <f>'สพฐ.คปร.2'!$D19</f>
        <v>0</v>
      </c>
      <c r="D19" s="345" t="str">
        <f>'สพฐ.คปร.2'!$A$5</f>
        <v>สำนักงานเขตพื้นที่การศึกษา.....................................................</v>
      </c>
      <c r="E19" s="346">
        <f>'สพฐ.คปร.2'!$H19</f>
        <v>0</v>
      </c>
      <c r="F19" s="347">
        <f>'สพฐ.คปร.2'!$I19</f>
        <v>0</v>
      </c>
      <c r="G19" s="345" t="str">
        <f>'สพฐ.คปร.2'!$A$5</f>
        <v>สำนักงานเขตพื้นที่การศึกษา.....................................................</v>
      </c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</row>
    <row r="20" spans="1:40" x14ac:dyDescent="0.35">
      <c r="A20" s="343">
        <f>'สพฐ.คปร.2'!A20</f>
        <v>11</v>
      </c>
      <c r="B20" s="343">
        <f>'สพฐ.คปร.2'!$B20</f>
        <v>0</v>
      </c>
      <c r="C20" s="344">
        <f>'สพฐ.คปร.2'!$D20</f>
        <v>0</v>
      </c>
      <c r="D20" s="345" t="str">
        <f>'สพฐ.คปร.2'!$A$5</f>
        <v>สำนักงานเขตพื้นที่การศึกษา.....................................................</v>
      </c>
      <c r="E20" s="346">
        <f>'สพฐ.คปร.2'!$H20</f>
        <v>0</v>
      </c>
      <c r="F20" s="347">
        <f>'สพฐ.คปร.2'!$I20</f>
        <v>0</v>
      </c>
      <c r="G20" s="345" t="str">
        <f>'สพฐ.คปร.2'!$A$5</f>
        <v>สำนักงานเขตพื้นที่การศึกษา.....................................................</v>
      </c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</row>
    <row r="21" spans="1:40" x14ac:dyDescent="0.35">
      <c r="A21" s="343">
        <f>'สพฐ.คปร.2'!A21</f>
        <v>12</v>
      </c>
      <c r="B21" s="343">
        <f>'สพฐ.คปร.2'!$B21</f>
        <v>0</v>
      </c>
      <c r="C21" s="344">
        <f>'สพฐ.คปร.2'!$D21</f>
        <v>0</v>
      </c>
      <c r="D21" s="345" t="str">
        <f>'สพฐ.คปร.2'!$A$5</f>
        <v>สำนักงานเขตพื้นที่การศึกษา.....................................................</v>
      </c>
      <c r="E21" s="346">
        <f>'สพฐ.คปร.2'!$H21</f>
        <v>0</v>
      </c>
      <c r="F21" s="347">
        <f>'สพฐ.คปร.2'!$I21</f>
        <v>0</v>
      </c>
      <c r="G21" s="345" t="str">
        <f>'สพฐ.คปร.2'!$A$5</f>
        <v>สำนักงานเขตพื้นที่การศึกษา.....................................................</v>
      </c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43"/>
      <c r="AL21" s="343"/>
      <c r="AM21" s="343"/>
      <c r="AN21" s="343"/>
    </row>
    <row r="22" spans="1:40" x14ac:dyDescent="0.35">
      <c r="A22" s="343">
        <f>'สพฐ.คปร.2'!A22</f>
        <v>13</v>
      </c>
      <c r="B22" s="343">
        <f>'สพฐ.คปร.2'!$B22</f>
        <v>0</v>
      </c>
      <c r="C22" s="344">
        <f>'สพฐ.คปร.2'!$D22</f>
        <v>0</v>
      </c>
      <c r="D22" s="345" t="str">
        <f>'สพฐ.คปร.2'!$A$5</f>
        <v>สำนักงานเขตพื้นที่การศึกษา.....................................................</v>
      </c>
      <c r="E22" s="346">
        <f>'สพฐ.คปร.2'!$H22</f>
        <v>0</v>
      </c>
      <c r="F22" s="347">
        <f>'สพฐ.คปร.2'!$I22</f>
        <v>0</v>
      </c>
      <c r="G22" s="345" t="str">
        <f>'สพฐ.คปร.2'!$A$5</f>
        <v>สำนักงานเขตพื้นที่การศึกษา.....................................................</v>
      </c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</row>
    <row r="23" spans="1:40" x14ac:dyDescent="0.35">
      <c r="A23" s="343">
        <f>'สพฐ.คปร.2'!A23</f>
        <v>14</v>
      </c>
      <c r="B23" s="343">
        <f>'สพฐ.คปร.2'!$B23</f>
        <v>0</v>
      </c>
      <c r="C23" s="344">
        <f>'สพฐ.คปร.2'!$D23</f>
        <v>0</v>
      </c>
      <c r="D23" s="345" t="str">
        <f>'สพฐ.คปร.2'!$A$5</f>
        <v>สำนักงานเขตพื้นที่การศึกษา.....................................................</v>
      </c>
      <c r="E23" s="346">
        <f>'สพฐ.คปร.2'!$H23</f>
        <v>0</v>
      </c>
      <c r="F23" s="347">
        <f>'สพฐ.คปร.2'!$I23</f>
        <v>0</v>
      </c>
      <c r="G23" s="345" t="str">
        <f>'สพฐ.คปร.2'!$A$5</f>
        <v>สำนักงานเขตพื้นที่การศึกษา.....................................................</v>
      </c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</row>
    <row r="24" spans="1:40" x14ac:dyDescent="0.35">
      <c r="A24" s="343">
        <f>'สพฐ.คปร.2'!A24</f>
        <v>15</v>
      </c>
      <c r="B24" s="343">
        <f>'สพฐ.คปร.2'!$B24</f>
        <v>0</v>
      </c>
      <c r="C24" s="344">
        <f>'สพฐ.คปร.2'!$D24</f>
        <v>0</v>
      </c>
      <c r="D24" s="345" t="str">
        <f>'สพฐ.คปร.2'!$A$5</f>
        <v>สำนักงานเขตพื้นที่การศึกษา.....................................................</v>
      </c>
      <c r="E24" s="346">
        <f>'สพฐ.คปร.2'!$H24</f>
        <v>0</v>
      </c>
      <c r="F24" s="347">
        <f>'สพฐ.คปร.2'!$I24</f>
        <v>0</v>
      </c>
      <c r="G24" s="345" t="str">
        <f>'สพฐ.คปร.2'!$A$5</f>
        <v>สำนักงานเขตพื้นที่การศึกษา.....................................................</v>
      </c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</row>
  </sheetData>
  <mergeCells count="58">
    <mergeCell ref="R5:R9"/>
    <mergeCell ref="S5:U5"/>
    <mergeCell ref="H6:H9"/>
    <mergeCell ref="I6:I9"/>
    <mergeCell ref="J6:J9"/>
    <mergeCell ref="L6:M7"/>
    <mergeCell ref="N6:O7"/>
    <mergeCell ref="L8:L9"/>
    <mergeCell ref="M8:M9"/>
    <mergeCell ref="N8:N9"/>
    <mergeCell ref="O8:O9"/>
    <mergeCell ref="K5:K9"/>
    <mergeCell ref="L5:Q5"/>
    <mergeCell ref="Q6:Q9"/>
    <mergeCell ref="P6:P9"/>
    <mergeCell ref="S6:S9"/>
    <mergeCell ref="AN5:AN9"/>
    <mergeCell ref="AD6:AD9"/>
    <mergeCell ref="AE6:AE9"/>
    <mergeCell ref="AF6:AF9"/>
    <mergeCell ref="AH6:AI7"/>
    <mergeCell ref="AD5:AF5"/>
    <mergeCell ref="AG5:AG9"/>
    <mergeCell ref="AL6:AL9"/>
    <mergeCell ref="AM6:AM9"/>
    <mergeCell ref="AH8:AH9"/>
    <mergeCell ref="AI8:AI9"/>
    <mergeCell ref="AJ8:AJ9"/>
    <mergeCell ref="AK8:AK9"/>
    <mergeCell ref="AJ6:AK7"/>
    <mergeCell ref="AC5:AC9"/>
    <mergeCell ref="AA6:AA9"/>
    <mergeCell ref="AB6:AB9"/>
    <mergeCell ref="W8:W9"/>
    <mergeCell ref="X8:X9"/>
    <mergeCell ref="Y8:Y9"/>
    <mergeCell ref="U6:U9"/>
    <mergeCell ref="W6:X7"/>
    <mergeCell ref="Y6:Z7"/>
    <mergeCell ref="Z8:Z9"/>
    <mergeCell ref="V5:V9"/>
    <mergeCell ref="W5:AB5"/>
    <mergeCell ref="A2:A9"/>
    <mergeCell ref="B2:D2"/>
    <mergeCell ref="E2:AN2"/>
    <mergeCell ref="B3:B9"/>
    <mergeCell ref="C3:C9"/>
    <mergeCell ref="D3:D9"/>
    <mergeCell ref="E3:E9"/>
    <mergeCell ref="F3:F9"/>
    <mergeCell ref="G3:G9"/>
    <mergeCell ref="H3:AC3"/>
    <mergeCell ref="AD3:AN4"/>
    <mergeCell ref="H4:R4"/>
    <mergeCell ref="S4:AC4"/>
    <mergeCell ref="H5:J5"/>
    <mergeCell ref="AH5:AM5"/>
    <mergeCell ref="T6:T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98BF8-C00B-49B9-86EE-BD6F132419BB}">
  <sheetPr>
    <tabColor rgb="FFFFCCFF"/>
  </sheetPr>
  <dimension ref="A1:BJ16"/>
  <sheetViews>
    <sheetView workbookViewId="0">
      <selection activeCell="AA18" sqref="AA18"/>
    </sheetView>
  </sheetViews>
  <sheetFormatPr defaultRowHeight="13.6" x14ac:dyDescent="0.2"/>
  <cols>
    <col min="1" max="1" width="18.88671875" customWidth="1"/>
    <col min="2" max="12" width="6.33203125" bestFit="1" customWidth="1"/>
    <col min="13" max="56" width="3.44140625" bestFit="1" customWidth="1"/>
    <col min="57" max="57" width="3.44140625" customWidth="1"/>
    <col min="58" max="60" width="3.44140625" bestFit="1" customWidth="1"/>
    <col min="61" max="61" width="3.44140625" customWidth="1"/>
    <col min="62" max="62" width="3.44140625" bestFit="1" customWidth="1"/>
  </cols>
  <sheetData>
    <row r="1" spans="1:62" ht="111.6" customHeight="1" x14ac:dyDescent="0.2">
      <c r="B1" s="144" t="s">
        <v>25</v>
      </c>
      <c r="C1" s="144" t="s">
        <v>25</v>
      </c>
      <c r="D1" s="144" t="s">
        <v>26</v>
      </c>
      <c r="E1" s="144" t="s">
        <v>26</v>
      </c>
      <c r="F1" s="144" t="s">
        <v>26</v>
      </c>
      <c r="G1" s="144" t="s">
        <v>26</v>
      </c>
      <c r="H1" s="144" t="s">
        <v>60</v>
      </c>
      <c r="I1" s="144" t="s">
        <v>60</v>
      </c>
      <c r="J1" s="144" t="s">
        <v>60</v>
      </c>
      <c r="K1" s="144" t="s">
        <v>60</v>
      </c>
      <c r="L1" s="144" t="s">
        <v>27</v>
      </c>
      <c r="M1" s="144" t="s">
        <v>62</v>
      </c>
      <c r="N1" s="144" t="s">
        <v>62</v>
      </c>
      <c r="O1" s="144" t="s">
        <v>62</v>
      </c>
      <c r="P1" s="144" t="s">
        <v>62</v>
      </c>
      <c r="Q1" s="144" t="s">
        <v>88</v>
      </c>
      <c r="R1" s="144" t="s">
        <v>88</v>
      </c>
      <c r="S1" s="144" t="s">
        <v>88</v>
      </c>
      <c r="T1" s="144" t="s">
        <v>91</v>
      </c>
      <c r="U1" s="144" t="s">
        <v>91</v>
      </c>
      <c r="V1" s="144" t="s">
        <v>91</v>
      </c>
      <c r="W1" s="144" t="s">
        <v>94</v>
      </c>
      <c r="X1" s="144" t="s">
        <v>94</v>
      </c>
      <c r="Y1" s="144" t="s">
        <v>94</v>
      </c>
      <c r="Z1" s="144" t="s">
        <v>63</v>
      </c>
      <c r="AA1" s="144" t="s">
        <v>63</v>
      </c>
      <c r="AB1" s="144" t="s">
        <v>63</v>
      </c>
      <c r="AC1" s="144" t="s">
        <v>98</v>
      </c>
      <c r="AD1" s="144" t="s">
        <v>98</v>
      </c>
      <c r="AE1" s="144" t="s">
        <v>98</v>
      </c>
      <c r="AF1" s="144" t="s">
        <v>100</v>
      </c>
      <c r="AG1" s="144" t="s">
        <v>100</v>
      </c>
      <c r="AH1" s="144" t="s">
        <v>100</v>
      </c>
      <c r="AI1" s="144" t="s">
        <v>64</v>
      </c>
      <c r="AJ1" s="144" t="s">
        <v>64</v>
      </c>
      <c r="AK1" s="144" t="s">
        <v>64</v>
      </c>
      <c r="AL1" s="144" t="s">
        <v>103</v>
      </c>
      <c r="AM1" s="144" t="s">
        <v>103</v>
      </c>
      <c r="AN1" s="144" t="s">
        <v>103</v>
      </c>
      <c r="AO1" s="144" t="s">
        <v>105</v>
      </c>
      <c r="AP1" s="144" t="s">
        <v>105</v>
      </c>
      <c r="AQ1" s="144" t="s">
        <v>107</v>
      </c>
      <c r="AR1" s="144" t="s">
        <v>107</v>
      </c>
      <c r="AS1" s="144" t="s">
        <v>107</v>
      </c>
      <c r="AT1" s="144" t="s">
        <v>109</v>
      </c>
      <c r="AU1" s="144" t="s">
        <v>109</v>
      </c>
      <c r="AV1" s="144" t="s">
        <v>111</v>
      </c>
      <c r="AW1" s="144" t="s">
        <v>111</v>
      </c>
      <c r="AX1" s="144" t="s">
        <v>111</v>
      </c>
      <c r="AY1" s="144" t="s">
        <v>113</v>
      </c>
      <c r="AZ1" s="144" t="s">
        <v>113</v>
      </c>
      <c r="BA1" s="144" t="s">
        <v>113</v>
      </c>
      <c r="BB1" s="267" t="s">
        <v>686</v>
      </c>
      <c r="BC1" s="267" t="s">
        <v>686</v>
      </c>
      <c r="BD1" s="267" t="s">
        <v>686</v>
      </c>
      <c r="BE1" s="267" t="s">
        <v>686</v>
      </c>
      <c r="BF1" s="270" t="s">
        <v>687</v>
      </c>
      <c r="BG1" s="270" t="s">
        <v>687</v>
      </c>
      <c r="BH1" s="270" t="s">
        <v>687</v>
      </c>
      <c r="BI1" s="270" t="s">
        <v>687</v>
      </c>
      <c r="BJ1" s="144" t="s">
        <v>21</v>
      </c>
    </row>
    <row r="2" spans="1:62" ht="52.3" x14ac:dyDescent="0.25">
      <c r="A2" s="145" t="s">
        <v>66</v>
      </c>
      <c r="B2" s="143" t="s">
        <v>694</v>
      </c>
      <c r="C2" s="143" t="s">
        <v>59</v>
      </c>
      <c r="D2" s="143" t="s">
        <v>694</v>
      </c>
      <c r="E2" s="143" t="s">
        <v>59</v>
      </c>
      <c r="F2" s="143" t="s">
        <v>65</v>
      </c>
      <c r="G2" s="143" t="s">
        <v>73</v>
      </c>
      <c r="H2" s="143" t="s">
        <v>694</v>
      </c>
      <c r="I2" s="143" t="s">
        <v>59</v>
      </c>
      <c r="J2" s="143" t="s">
        <v>65</v>
      </c>
      <c r="K2" s="143" t="s">
        <v>73</v>
      </c>
      <c r="L2" s="143" t="s">
        <v>73</v>
      </c>
      <c r="M2" s="143" t="s">
        <v>694</v>
      </c>
      <c r="N2" s="143" t="s">
        <v>59</v>
      </c>
      <c r="O2" s="143" t="s">
        <v>65</v>
      </c>
      <c r="P2" s="143" t="s">
        <v>73</v>
      </c>
      <c r="Q2" s="143" t="s">
        <v>59</v>
      </c>
      <c r="R2" s="143" t="s">
        <v>65</v>
      </c>
      <c r="S2" s="143" t="s">
        <v>74</v>
      </c>
      <c r="T2" s="143" t="s">
        <v>59</v>
      </c>
      <c r="U2" s="143" t="s">
        <v>65</v>
      </c>
      <c r="V2" s="143" t="s">
        <v>74</v>
      </c>
      <c r="W2" s="143" t="s">
        <v>59</v>
      </c>
      <c r="X2" s="143" t="s">
        <v>65</v>
      </c>
      <c r="Y2" s="143" t="s">
        <v>74</v>
      </c>
      <c r="Z2" s="143" t="s">
        <v>59</v>
      </c>
      <c r="AA2" s="143" t="s">
        <v>65</v>
      </c>
      <c r="AB2" s="143" t="s">
        <v>74</v>
      </c>
      <c r="AC2" s="143" t="s">
        <v>59</v>
      </c>
      <c r="AD2" s="143" t="s">
        <v>65</v>
      </c>
      <c r="AE2" s="143" t="s">
        <v>74</v>
      </c>
      <c r="AF2" s="143" t="s">
        <v>59</v>
      </c>
      <c r="AG2" s="143" t="s">
        <v>65</v>
      </c>
      <c r="AH2" s="143" t="s">
        <v>74</v>
      </c>
      <c r="AI2" s="143" t="s">
        <v>59</v>
      </c>
      <c r="AJ2" s="143" t="s">
        <v>65</v>
      </c>
      <c r="AK2" s="143" t="s">
        <v>74</v>
      </c>
      <c r="AL2" s="143" t="s">
        <v>59</v>
      </c>
      <c r="AM2" s="143" t="s">
        <v>65</v>
      </c>
      <c r="AN2" s="143" t="s">
        <v>74</v>
      </c>
      <c r="AO2" s="143" t="s">
        <v>65</v>
      </c>
      <c r="AP2" s="143" t="s">
        <v>74</v>
      </c>
      <c r="AQ2" s="143" t="s">
        <v>59</v>
      </c>
      <c r="AR2" s="143" t="s">
        <v>65</v>
      </c>
      <c r="AS2" s="143" t="s">
        <v>74</v>
      </c>
      <c r="AT2" s="143" t="s">
        <v>87</v>
      </c>
      <c r="AU2" s="143" t="s">
        <v>85</v>
      </c>
      <c r="AV2" s="143" t="s">
        <v>90</v>
      </c>
      <c r="AW2" s="143" t="s">
        <v>87</v>
      </c>
      <c r="AX2" s="143" t="s">
        <v>85</v>
      </c>
      <c r="AY2" s="143" t="s">
        <v>90</v>
      </c>
      <c r="AZ2" s="143" t="s">
        <v>87</v>
      </c>
      <c r="BA2" s="143" t="s">
        <v>85</v>
      </c>
      <c r="BB2" s="268" t="s">
        <v>59</v>
      </c>
      <c r="BC2" s="268" t="s">
        <v>65</v>
      </c>
      <c r="BD2" s="268" t="s">
        <v>74</v>
      </c>
      <c r="BE2" s="268" t="s">
        <v>21</v>
      </c>
      <c r="BF2" s="271" t="s">
        <v>90</v>
      </c>
      <c r="BG2" s="271" t="s">
        <v>87</v>
      </c>
      <c r="BH2" s="271" t="s">
        <v>85</v>
      </c>
      <c r="BI2" s="271" t="s">
        <v>21</v>
      </c>
      <c r="BJ2" s="143"/>
    </row>
    <row r="3" spans="1:62" ht="14.3" x14ac:dyDescent="0.2">
      <c r="A3" s="146" t="str">
        <f>'สพฐ.คปร.2'!A5</f>
        <v>สำนักงานเขตพื้นที่การศึกษา.....................................................</v>
      </c>
      <c r="B3" s="146">
        <f>COUNTIFS('สพฐ.คปร.2'!$D$10:$D$25,แยกตำแหน่ง!B$1,'สพฐ.คปร.2'!$E$10:$E$25,แยกตำแหน่ง!B$2)</f>
        <v>0</v>
      </c>
      <c r="C3" s="146">
        <f>COUNTIFS('สพฐ.คปร.2'!$D$10:$D$25,แยกตำแหน่ง!C$1,'สพฐ.คปร.2'!$E$10:$E$25,แยกตำแหน่ง!C$2)</f>
        <v>0</v>
      </c>
      <c r="D3" s="146">
        <f>COUNTIFS('สพฐ.คปร.2'!$D$10:$D$25,แยกตำแหน่ง!D$1,'สพฐ.คปร.2'!$E$10:$E$25,แยกตำแหน่ง!D$2)</f>
        <v>0</v>
      </c>
      <c r="E3" s="146">
        <f>COUNTIFS('สพฐ.คปร.2'!$D$10:$D$25,แยกตำแหน่ง!E$1,'สพฐ.คปร.2'!$E$10:$E$25,แยกตำแหน่ง!E$2)</f>
        <v>0</v>
      </c>
      <c r="F3" s="146">
        <f>COUNTIFS('สพฐ.คปร.2'!$D$10:$D$25,แยกตำแหน่ง!F$1,'สพฐ.คปร.2'!$E$10:$E$25,แยกตำแหน่ง!F$2)</f>
        <v>0</v>
      </c>
      <c r="G3" s="146">
        <f>COUNTIFS('สพฐ.คปร.2'!$D$10:$D$25,แยกตำแหน่ง!G$1,'สพฐ.คปร.2'!$E$10:$E$25,แยกตำแหน่ง!G$2)</f>
        <v>0</v>
      </c>
      <c r="H3" s="146">
        <f>COUNTIFS('สพฐ.คปร.2'!$D$10:$D$25,แยกตำแหน่ง!H$1,'สพฐ.คปร.2'!$E$10:$E$25,แยกตำแหน่ง!H$2)</f>
        <v>0</v>
      </c>
      <c r="I3" s="146">
        <f>COUNTIFS('สพฐ.คปร.2'!$D$10:$D$25,แยกตำแหน่ง!I$1,'สพฐ.คปร.2'!$E$10:$E$25,แยกตำแหน่ง!I$2)</f>
        <v>0</v>
      </c>
      <c r="J3" s="146">
        <f>COUNTIFS('สพฐ.คปร.2'!$D$10:$D$25,แยกตำแหน่ง!J$1,'สพฐ.คปร.2'!$E$10:$E$25,แยกตำแหน่ง!J$2)</f>
        <v>0</v>
      </c>
      <c r="K3" s="146">
        <f>COUNTIFS('สพฐ.คปร.2'!$D$10:$D$25,แยกตำแหน่ง!K$1,'สพฐ.คปร.2'!$E$10:$E$25,แยกตำแหน่ง!K$2)</f>
        <v>0</v>
      </c>
      <c r="L3" s="146">
        <f>COUNTIFS('สพฐ.คปร.2'!$D$10:$D$25,แยกตำแหน่ง!L$1,'สพฐ.คปร.2'!$E$10:$E$25,แยกตำแหน่ง!L$2)</f>
        <v>0</v>
      </c>
      <c r="M3" s="146">
        <f>COUNTIFS('สพฐ.คปร.2'!$D$10:$D$25,แยกตำแหน่ง!M$1,'สพฐ.คปร.2'!$E$10:$E$25,แยกตำแหน่ง!M$2)</f>
        <v>0</v>
      </c>
      <c r="N3" s="146">
        <f>COUNTIFS('สพฐ.คปร.2'!$D$10:$D$25,แยกตำแหน่ง!N$1,'สพฐ.คปร.2'!$E$10:$E$25,แยกตำแหน่ง!N$2)</f>
        <v>0</v>
      </c>
      <c r="O3" s="146">
        <f>COUNTIFS('สพฐ.คปร.2'!$D$10:$D$25,แยกตำแหน่ง!O$1,'สพฐ.คปร.2'!$E$10:$E$25,แยกตำแหน่ง!O$2)</f>
        <v>0</v>
      </c>
      <c r="P3" s="146">
        <f>COUNTIFS('สพฐ.คปร.2'!$D$10:$D$25,แยกตำแหน่ง!P$1,'สพฐ.คปร.2'!$E$10:$E$25,แยกตำแหน่ง!P$2)</f>
        <v>0</v>
      </c>
      <c r="Q3" s="146">
        <f>COUNTIFS('สพฐ.คปร.2'!$D$10:$D$25,แยกตำแหน่ง!Q$1,'สพฐ.คปร.2'!$F$10:$F$25,แยกตำแหน่ง!Q$2)</f>
        <v>0</v>
      </c>
      <c r="R3" s="146">
        <f>COUNTIFS('สพฐ.คปร.2'!$D$10:$D$25,แยกตำแหน่ง!R$1,'สพฐ.คปร.2'!$F$10:$F$25,แยกตำแหน่ง!R$2)</f>
        <v>0</v>
      </c>
      <c r="S3" s="146">
        <f>COUNTIFS('สพฐ.คปร.2'!$D$10:$D$25,แยกตำแหน่ง!S$1,'สพฐ.คปร.2'!$F$10:$F$25,แยกตำแหน่ง!S$2)</f>
        <v>0</v>
      </c>
      <c r="T3" s="146">
        <f>COUNTIFS('สพฐ.คปร.2'!$D$10:$D$25,แยกตำแหน่ง!T$1,'สพฐ.คปร.2'!$F$10:$F$25,แยกตำแหน่ง!T$2)</f>
        <v>0</v>
      </c>
      <c r="U3" s="146">
        <f>COUNTIFS('สพฐ.คปร.2'!$D$10:$D$25,แยกตำแหน่ง!U$1,'สพฐ.คปร.2'!$F$10:$F$25,แยกตำแหน่ง!U$2)</f>
        <v>0</v>
      </c>
      <c r="V3" s="146">
        <f>COUNTIFS('สพฐ.คปร.2'!$D$10:$D$25,แยกตำแหน่ง!V$1,'สพฐ.คปร.2'!$F$10:$F$25,แยกตำแหน่ง!V$2)</f>
        <v>0</v>
      </c>
      <c r="W3" s="146">
        <f>COUNTIFS('สพฐ.คปร.2'!$D$10:$D$25,แยกตำแหน่ง!W$1,'สพฐ.คปร.2'!$F$10:$F$25,แยกตำแหน่ง!W$2)</f>
        <v>0</v>
      </c>
      <c r="X3" s="146">
        <f>COUNTIFS('สพฐ.คปร.2'!$D$10:$D$25,แยกตำแหน่ง!X$1,'สพฐ.คปร.2'!$F$10:$F$25,แยกตำแหน่ง!X$2)</f>
        <v>0</v>
      </c>
      <c r="Y3" s="146">
        <f>COUNTIFS('สพฐ.คปร.2'!$D$10:$D$25,แยกตำแหน่ง!Y$1,'สพฐ.คปร.2'!$F$10:$F$25,แยกตำแหน่ง!Y$2)</f>
        <v>0</v>
      </c>
      <c r="Z3" s="146">
        <f>COUNTIFS('สพฐ.คปร.2'!$D$10:$D$25,แยกตำแหน่ง!Z$1,'สพฐ.คปร.2'!$F$10:$F$25,แยกตำแหน่ง!Z$2)</f>
        <v>0</v>
      </c>
      <c r="AA3" s="146">
        <f>COUNTIFS('สพฐ.คปร.2'!$D$10:$D$25,แยกตำแหน่ง!AA$1,'สพฐ.คปร.2'!$F$10:$F$25,แยกตำแหน่ง!AA$2)</f>
        <v>0</v>
      </c>
      <c r="AB3" s="146">
        <f>COUNTIFS('สพฐ.คปร.2'!$D$10:$D$25,แยกตำแหน่ง!AB$1,'สพฐ.คปร.2'!$F$10:$F$25,แยกตำแหน่ง!AB$2)</f>
        <v>0</v>
      </c>
      <c r="AC3" s="146">
        <f>COUNTIFS('สพฐ.คปร.2'!$D$10:$D$25,แยกตำแหน่ง!AC$1,'สพฐ.คปร.2'!$F$10:$F$25,แยกตำแหน่ง!AC$2)</f>
        <v>0</v>
      </c>
      <c r="AD3" s="146">
        <f>COUNTIFS('สพฐ.คปร.2'!$D$10:$D$25,แยกตำแหน่ง!AD$1,'สพฐ.คปร.2'!$F$10:$F$25,แยกตำแหน่ง!AD$2)</f>
        <v>0</v>
      </c>
      <c r="AE3" s="146">
        <f>COUNTIFS('สพฐ.คปร.2'!$D$10:$D$25,แยกตำแหน่ง!AE$1,'สพฐ.คปร.2'!$F$10:$F$25,แยกตำแหน่ง!AE$2)</f>
        <v>0</v>
      </c>
      <c r="AF3" s="146">
        <f>COUNTIFS('สพฐ.คปร.2'!$D$10:$D$25,แยกตำแหน่ง!AF$1,'สพฐ.คปร.2'!$F$10:$F$25,แยกตำแหน่ง!AF$2)</f>
        <v>0</v>
      </c>
      <c r="AG3" s="146">
        <f>COUNTIFS('สพฐ.คปร.2'!$D$10:$D$25,แยกตำแหน่ง!AG$1,'สพฐ.คปร.2'!$F$10:$F$25,แยกตำแหน่ง!AG$2)</f>
        <v>0</v>
      </c>
      <c r="AH3" s="146">
        <f>COUNTIFS('สพฐ.คปร.2'!$D$10:$D$25,แยกตำแหน่ง!AH$1,'สพฐ.คปร.2'!$F$10:$F$25,แยกตำแหน่ง!AH$2)</f>
        <v>0</v>
      </c>
      <c r="AI3" s="146">
        <f>COUNTIFS('สพฐ.คปร.2'!$D$10:$D$25,แยกตำแหน่ง!AI$1,'สพฐ.คปร.2'!$F$10:$F$25,แยกตำแหน่ง!AI$2)</f>
        <v>0</v>
      </c>
      <c r="AJ3" s="146">
        <f>COUNTIFS('สพฐ.คปร.2'!$D$10:$D$25,แยกตำแหน่ง!AJ$1,'สพฐ.คปร.2'!$F$10:$F$25,แยกตำแหน่ง!AJ$2)</f>
        <v>0</v>
      </c>
      <c r="AK3" s="146">
        <f>COUNTIFS('สพฐ.คปร.2'!$D$10:$D$25,แยกตำแหน่ง!AK$1,'สพฐ.คปร.2'!$F$10:$F$25,แยกตำแหน่ง!AK$2)</f>
        <v>0</v>
      </c>
      <c r="AL3" s="146">
        <f>COUNTIFS('สพฐ.คปร.2'!$D$10:$D$25,แยกตำแหน่ง!AL$1,'สพฐ.คปร.2'!$F$10:$F$25,แยกตำแหน่ง!AL$2)</f>
        <v>0</v>
      </c>
      <c r="AM3" s="146">
        <f>COUNTIFS('สพฐ.คปร.2'!$D$10:$D$25,แยกตำแหน่ง!AM$1,'สพฐ.คปร.2'!$F$10:$F$25,แยกตำแหน่ง!AM$2)</f>
        <v>0</v>
      </c>
      <c r="AN3" s="146">
        <f>COUNTIFS('สพฐ.คปร.2'!$D$10:$D$25,แยกตำแหน่ง!AN$1,'สพฐ.คปร.2'!$F$10:$F$25,แยกตำแหน่ง!AN$2)</f>
        <v>0</v>
      </c>
      <c r="AO3" s="146">
        <f>COUNTIFS('สพฐ.คปร.2'!$D$10:$D$25,แยกตำแหน่ง!AO$1,'สพฐ.คปร.2'!$F$10:$F$25,แยกตำแหน่ง!AO$2)</f>
        <v>0</v>
      </c>
      <c r="AP3" s="146">
        <f>COUNTIFS('สพฐ.คปร.2'!$D$10:$D$25,แยกตำแหน่ง!AP$1,'สพฐ.คปร.2'!$F$10:$F$25,แยกตำแหน่ง!AP$2)</f>
        <v>0</v>
      </c>
      <c r="AQ3" s="146">
        <f>COUNTIFS('สพฐ.คปร.2'!$D$10:$D$25,แยกตำแหน่ง!AQ$1,'สพฐ.คปร.2'!$F$10:$F$25,แยกตำแหน่ง!AQ$2)</f>
        <v>0</v>
      </c>
      <c r="AR3" s="146">
        <f>COUNTIFS('สพฐ.คปร.2'!$D$10:$D$25,แยกตำแหน่ง!AR$1,'สพฐ.คปร.2'!$F$10:$F$25,แยกตำแหน่ง!AR$2)</f>
        <v>0</v>
      </c>
      <c r="AS3" s="146">
        <f>COUNTIFS('สพฐ.คปร.2'!$D$10:$D$25,แยกตำแหน่ง!AS$1,'สพฐ.คปร.2'!$F$10:$F$25,แยกตำแหน่ง!AS$2)</f>
        <v>0</v>
      </c>
      <c r="AT3" s="146">
        <f>COUNTIFS('สพฐ.คปร.2'!$D$10:$D$25,แยกตำแหน่ง!AT$1,'สพฐ.คปร.2'!$F$10:$F$25,แยกตำแหน่ง!AT$2)</f>
        <v>0</v>
      </c>
      <c r="AU3" s="146">
        <f>COUNTIFS('สพฐ.คปร.2'!$D$10:$D$25,แยกตำแหน่ง!AU$1,'สพฐ.คปร.2'!$F$10:$F$25,แยกตำแหน่ง!AU$2)</f>
        <v>0</v>
      </c>
      <c r="AV3" s="146">
        <f>COUNTIFS('สพฐ.คปร.2'!$D$10:$D$25,แยกตำแหน่ง!AV$1,'สพฐ.คปร.2'!$F$10:$F$25,แยกตำแหน่ง!AV$2)</f>
        <v>0</v>
      </c>
      <c r="AW3" s="146">
        <f>COUNTIFS('สพฐ.คปร.2'!$D$10:$D$25,แยกตำแหน่ง!AW$1,'สพฐ.คปร.2'!$F$10:$F$25,แยกตำแหน่ง!AW$2)</f>
        <v>0</v>
      </c>
      <c r="AX3" s="146">
        <f>COUNTIFS('สพฐ.คปร.2'!$D$10:$D$25,แยกตำแหน่ง!AX$1,'สพฐ.คปร.2'!$F$10:$F$25,แยกตำแหน่ง!AX$2)</f>
        <v>0</v>
      </c>
      <c r="AY3" s="146">
        <f>COUNTIFS('สพฐ.คปร.2'!$D$10:$D$25,แยกตำแหน่ง!AY$1,'สพฐ.คปร.2'!$F$10:$F$25,แยกตำแหน่ง!AY$2)</f>
        <v>0</v>
      </c>
      <c r="AZ3" s="146">
        <f>COUNTIFS('สพฐ.คปร.2'!$D$10:$D$25,แยกตำแหน่ง!AZ$1,'สพฐ.คปร.2'!$F$10:$F$25,แยกตำแหน่ง!AZ$2)</f>
        <v>0</v>
      </c>
      <c r="BA3" s="146">
        <f>COUNTIFS('สพฐ.คปร.2'!$D$10:$D$25,แยกตำแหน่ง!BA$1,'สพฐ.คปร.2'!$F$10:$F$25,แยกตำแหน่ง!BA$2)</f>
        <v>0</v>
      </c>
      <c r="BB3" s="269">
        <f>SUM(Q3,T3,W3,Z3,AC3,AF3,AI3,AL3,AQ3)</f>
        <v>0</v>
      </c>
      <c r="BC3" s="269">
        <f>SUM(R3,U3,X3,AA3,AD3,AG3,AJ3,AM3,AO3,AR3)</f>
        <v>0</v>
      </c>
      <c r="BD3" s="269">
        <f>SUM(S3,V3,Y3,AB3,AE3,AH3,AK3,AN3,AP3,AS3)</f>
        <v>0</v>
      </c>
      <c r="BE3" s="269">
        <f>SUM(BB3:BD3)</f>
        <v>0</v>
      </c>
      <c r="BF3" s="272">
        <f>SUM(AV3,AY3)</f>
        <v>0</v>
      </c>
      <c r="BG3" s="272">
        <f>SUM(AT3,AW3,AZ3)</f>
        <v>0</v>
      </c>
      <c r="BH3" s="272">
        <f>SUM(AU3,AX3,BA3)</f>
        <v>0</v>
      </c>
      <c r="BI3" s="272">
        <f>SUM(BF3:BH3)</f>
        <v>0</v>
      </c>
      <c r="BJ3" s="146">
        <f>SUM(Q3:BA3)</f>
        <v>0</v>
      </c>
    </row>
    <row r="4" spans="1:62" ht="14.3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</row>
    <row r="5" spans="1:62" ht="14.3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</row>
    <row r="6" spans="1:62" ht="14.3" x14ac:dyDescent="0.25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43"/>
      <c r="AA6" s="105"/>
      <c r="AB6" s="143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</row>
    <row r="7" spans="1:62" ht="14.3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43"/>
      <c r="AA7" s="105"/>
      <c r="AB7" s="143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</row>
    <row r="8" spans="1:62" ht="14.3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43"/>
      <c r="AA8" s="105"/>
      <c r="AB8" s="143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</row>
    <row r="9" spans="1:62" ht="14.3" x14ac:dyDescent="0.25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43"/>
      <c r="AA9" s="105"/>
      <c r="AB9" s="143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</row>
    <row r="10" spans="1:62" ht="14.3" x14ac:dyDescent="0.2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</row>
    <row r="11" spans="1:62" ht="14.3" x14ac:dyDescent="0.25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</row>
    <row r="12" spans="1:62" ht="14.3" x14ac:dyDescent="0.25">
      <c r="A12" s="105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</row>
    <row r="13" spans="1:62" ht="14.3" x14ac:dyDescent="0.25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</row>
    <row r="14" spans="1:62" ht="14.3" x14ac:dyDescent="0.25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</row>
    <row r="15" spans="1:62" ht="14.3" x14ac:dyDescent="0.25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</row>
    <row r="16" spans="1:62" ht="14.3" x14ac:dyDescent="0.25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FF"/>
  </sheetPr>
  <dimension ref="A1:AC247"/>
  <sheetViews>
    <sheetView zoomScale="60" zoomScaleNormal="60" workbookViewId="0">
      <pane xSplit="2" ySplit="2" topLeftCell="U3" activePane="bottomRight" state="frozen"/>
      <selection activeCell="P228" sqref="P228"/>
      <selection pane="topRight" activeCell="P228" sqref="P228"/>
      <selection pane="bottomLeft" activeCell="P228" sqref="P228"/>
      <selection pane="bottomRight" activeCell="AA18" sqref="AA18"/>
    </sheetView>
  </sheetViews>
  <sheetFormatPr defaultColWidth="8.88671875" defaultRowHeight="20.05" customHeight="1" x14ac:dyDescent="0.2"/>
  <cols>
    <col min="1" max="1" width="3.88671875" style="51" bestFit="1" customWidth="1"/>
    <col min="2" max="2" width="32.6640625" style="51" bestFit="1" customWidth="1"/>
    <col min="3" max="18" width="8.88671875" style="51"/>
    <col min="19" max="19" width="51.88671875" style="51" bestFit="1" customWidth="1"/>
    <col min="20" max="20" width="13.5546875" style="51" bestFit="1" customWidth="1"/>
    <col min="21" max="21" width="22.6640625" style="51" bestFit="1" customWidth="1"/>
    <col min="22" max="22" width="27.44140625" style="51" bestFit="1" customWidth="1"/>
    <col min="23" max="23" width="22.33203125" style="51" bestFit="1" customWidth="1"/>
    <col min="24" max="25" width="22.6640625" style="51" customWidth="1"/>
    <col min="26" max="26" width="10.88671875" style="51" bestFit="1" customWidth="1"/>
    <col min="27" max="16384" width="8.88671875" style="51"/>
  </cols>
  <sheetData>
    <row r="1" spans="1:29" ht="20.05" customHeight="1" x14ac:dyDescent="0.2">
      <c r="A1" s="51" t="s">
        <v>20</v>
      </c>
      <c r="B1" s="51" t="s">
        <v>66</v>
      </c>
      <c r="C1" s="51" t="s">
        <v>67</v>
      </c>
      <c r="D1" s="51" t="s">
        <v>68</v>
      </c>
      <c r="E1" s="51" t="s">
        <v>69</v>
      </c>
      <c r="F1" s="51" t="s">
        <v>70</v>
      </c>
      <c r="G1" s="51" t="s">
        <v>71</v>
      </c>
      <c r="H1" s="51" t="s">
        <v>31</v>
      </c>
      <c r="I1" s="51" t="s">
        <v>284</v>
      </c>
      <c r="J1" s="51" t="s">
        <v>32</v>
      </c>
      <c r="K1" s="51" t="s">
        <v>33</v>
      </c>
      <c r="L1" s="51" t="s">
        <v>34</v>
      </c>
      <c r="M1" s="51" t="s">
        <v>35</v>
      </c>
      <c r="N1" s="51" t="s">
        <v>36</v>
      </c>
      <c r="O1" s="51" t="s">
        <v>283</v>
      </c>
      <c r="P1" s="51" t="s">
        <v>51</v>
      </c>
      <c r="Q1" s="51" t="s">
        <v>686</v>
      </c>
      <c r="R1" s="51" t="s">
        <v>687</v>
      </c>
      <c r="S1" s="51" t="s">
        <v>7</v>
      </c>
      <c r="T1" s="51" t="s">
        <v>48</v>
      </c>
      <c r="U1" s="51" t="s">
        <v>49</v>
      </c>
      <c r="V1" s="51" t="s">
        <v>646</v>
      </c>
      <c r="W1" s="51" t="s">
        <v>654</v>
      </c>
      <c r="X1" s="51" t="s">
        <v>655</v>
      </c>
      <c r="Y1" s="51" t="s">
        <v>805</v>
      </c>
      <c r="Z1" s="51" t="s">
        <v>653</v>
      </c>
      <c r="AA1" s="51" t="s">
        <v>658</v>
      </c>
    </row>
    <row r="2" spans="1:29" ht="20.05" customHeight="1" x14ac:dyDescent="0.2">
      <c r="B2" s="51" t="s">
        <v>311</v>
      </c>
      <c r="C2" s="51" t="s">
        <v>72</v>
      </c>
      <c r="D2" s="51" t="s">
        <v>72</v>
      </c>
      <c r="E2" s="51" t="s">
        <v>72</v>
      </c>
      <c r="F2" s="51" t="s">
        <v>72</v>
      </c>
      <c r="G2" s="51" t="s">
        <v>72</v>
      </c>
      <c r="H2" s="51" t="s">
        <v>72</v>
      </c>
      <c r="I2" s="51" t="s">
        <v>72</v>
      </c>
      <c r="J2" s="51" t="s">
        <v>72</v>
      </c>
      <c r="K2" s="51" t="s">
        <v>72</v>
      </c>
      <c r="L2" s="51" t="s">
        <v>72</v>
      </c>
      <c r="M2" s="51" t="s">
        <v>72</v>
      </c>
      <c r="N2" s="51" t="s">
        <v>72</v>
      </c>
      <c r="O2" s="51" t="s">
        <v>285</v>
      </c>
      <c r="P2" s="51" t="s">
        <v>312</v>
      </c>
      <c r="Q2" s="51" t="s">
        <v>72</v>
      </c>
      <c r="R2" s="51" t="s">
        <v>72</v>
      </c>
      <c r="S2" s="51" t="s">
        <v>311</v>
      </c>
      <c r="T2" s="51" t="s">
        <v>645</v>
      </c>
      <c r="U2" s="51" t="s">
        <v>645</v>
      </c>
      <c r="V2" s="51" t="s">
        <v>647</v>
      </c>
      <c r="W2" s="51" t="s">
        <v>645</v>
      </c>
      <c r="X2" s="51" t="s">
        <v>645</v>
      </c>
      <c r="Y2" s="51" t="s">
        <v>645</v>
      </c>
      <c r="Z2" s="51" t="s">
        <v>656</v>
      </c>
      <c r="AA2" s="51" t="s">
        <v>659</v>
      </c>
    </row>
    <row r="3" spans="1:29" ht="20.05" customHeight="1" x14ac:dyDescent="0.35">
      <c r="A3" s="51">
        <v>1</v>
      </c>
      <c r="B3" s="51" t="s">
        <v>75</v>
      </c>
      <c r="C3" s="51">
        <v>1</v>
      </c>
      <c r="D3" s="51">
        <v>3</v>
      </c>
      <c r="E3" s="51">
        <v>9</v>
      </c>
      <c r="F3" s="51">
        <v>24</v>
      </c>
      <c r="G3" s="51">
        <v>52</v>
      </c>
      <c r="H3" s="51">
        <v>7</v>
      </c>
      <c r="I3" s="51">
        <v>11</v>
      </c>
      <c r="J3" s="51">
        <v>13</v>
      </c>
      <c r="K3" s="51">
        <v>7</v>
      </c>
      <c r="L3" s="51">
        <v>8</v>
      </c>
      <c r="M3" s="51">
        <v>3</v>
      </c>
      <c r="N3" s="51">
        <v>3</v>
      </c>
      <c r="O3" s="51" t="s">
        <v>286</v>
      </c>
      <c r="P3" s="51" t="s">
        <v>313</v>
      </c>
      <c r="Q3" s="51">
        <v>42</v>
      </c>
      <c r="R3" s="51">
        <v>10</v>
      </c>
      <c r="S3" s="51" t="s">
        <v>25</v>
      </c>
      <c r="T3" s="51" t="s">
        <v>694</v>
      </c>
      <c r="U3" s="51" t="s">
        <v>84</v>
      </c>
      <c r="V3" s="51" t="s">
        <v>300</v>
      </c>
      <c r="W3" s="51" t="s">
        <v>88</v>
      </c>
      <c r="X3" s="51" t="s">
        <v>74</v>
      </c>
      <c r="Y3" s="408" t="s">
        <v>806</v>
      </c>
      <c r="Z3" s="341" t="s">
        <v>796</v>
      </c>
      <c r="AA3" s="51">
        <v>16700</v>
      </c>
      <c r="AB3" s="51">
        <v>12630</v>
      </c>
      <c r="AC3" s="51" t="s">
        <v>813</v>
      </c>
    </row>
    <row r="4" spans="1:29" ht="20.05" customHeight="1" x14ac:dyDescent="0.35">
      <c r="A4" s="51">
        <v>2</v>
      </c>
      <c r="B4" s="51" t="s">
        <v>77</v>
      </c>
      <c r="C4" s="51">
        <v>1</v>
      </c>
      <c r="D4" s="51">
        <v>3</v>
      </c>
      <c r="E4" s="51">
        <v>10</v>
      </c>
      <c r="F4" s="51">
        <v>18</v>
      </c>
      <c r="G4" s="51">
        <v>46</v>
      </c>
      <c r="H4" s="51">
        <v>6</v>
      </c>
      <c r="I4" s="51">
        <v>10</v>
      </c>
      <c r="J4" s="51">
        <v>12</v>
      </c>
      <c r="K4" s="51">
        <v>7</v>
      </c>
      <c r="L4" s="51">
        <v>7</v>
      </c>
      <c r="M4" s="51">
        <v>2</v>
      </c>
      <c r="N4" s="51">
        <v>2</v>
      </c>
      <c r="O4" s="51" t="s">
        <v>287</v>
      </c>
      <c r="P4" s="51" t="s">
        <v>314</v>
      </c>
      <c r="Q4" s="51">
        <v>37</v>
      </c>
      <c r="R4" s="51">
        <v>9</v>
      </c>
      <c r="S4" s="51" t="s">
        <v>26</v>
      </c>
      <c r="T4" s="51" t="s">
        <v>59</v>
      </c>
      <c r="U4" s="51" t="s">
        <v>58</v>
      </c>
      <c r="V4" s="51" t="s">
        <v>648</v>
      </c>
      <c r="W4" s="51" t="s">
        <v>91</v>
      </c>
      <c r="X4" s="51" t="s">
        <v>65</v>
      </c>
      <c r="Y4" s="408" t="s">
        <v>807</v>
      </c>
      <c r="Z4" s="341" t="s">
        <v>796</v>
      </c>
      <c r="AA4" s="51">
        <v>16700</v>
      </c>
      <c r="AB4" s="51">
        <v>13660</v>
      </c>
      <c r="AC4" s="51" t="s">
        <v>814</v>
      </c>
    </row>
    <row r="5" spans="1:29" ht="20.05" customHeight="1" x14ac:dyDescent="0.35">
      <c r="A5" s="51">
        <v>3</v>
      </c>
      <c r="B5" s="51" t="s">
        <v>79</v>
      </c>
      <c r="C5" s="51">
        <v>1</v>
      </c>
      <c r="D5" s="51">
        <v>3</v>
      </c>
      <c r="E5" s="51">
        <v>9</v>
      </c>
      <c r="F5" s="51">
        <v>21</v>
      </c>
      <c r="G5" s="51">
        <v>46</v>
      </c>
      <c r="H5" s="51">
        <v>6</v>
      </c>
      <c r="I5" s="51">
        <v>10</v>
      </c>
      <c r="J5" s="51">
        <v>12</v>
      </c>
      <c r="K5" s="51">
        <v>7</v>
      </c>
      <c r="L5" s="51">
        <v>7</v>
      </c>
      <c r="M5" s="51">
        <v>2</v>
      </c>
      <c r="N5" s="51">
        <v>2</v>
      </c>
      <c r="O5" s="51" t="s">
        <v>287</v>
      </c>
      <c r="P5" s="51" t="s">
        <v>315</v>
      </c>
      <c r="Q5" s="51">
        <v>37</v>
      </c>
      <c r="R5" s="51">
        <v>9</v>
      </c>
      <c r="S5" s="51" t="s">
        <v>60</v>
      </c>
      <c r="T5" s="51" t="s">
        <v>65</v>
      </c>
      <c r="U5" s="51" t="s">
        <v>61</v>
      </c>
      <c r="V5" s="51" t="s">
        <v>301</v>
      </c>
      <c r="W5" s="51" t="s">
        <v>94</v>
      </c>
      <c r="X5" s="51" t="s">
        <v>59</v>
      </c>
      <c r="Y5" s="408" t="s">
        <v>808</v>
      </c>
      <c r="Z5" s="341" t="s">
        <v>796</v>
      </c>
      <c r="AA5" s="51">
        <v>16700</v>
      </c>
      <c r="AB5" s="51">
        <v>15760</v>
      </c>
      <c r="AC5" s="51" t="s">
        <v>811</v>
      </c>
    </row>
    <row r="6" spans="1:29" ht="20.05" customHeight="1" x14ac:dyDescent="0.35">
      <c r="A6" s="51">
        <v>4</v>
      </c>
      <c r="B6" s="51" t="s">
        <v>81</v>
      </c>
      <c r="C6" s="51">
        <v>1</v>
      </c>
      <c r="D6" s="51">
        <v>3</v>
      </c>
      <c r="E6" s="51">
        <v>10</v>
      </c>
      <c r="F6" s="51">
        <v>19</v>
      </c>
      <c r="G6" s="51">
        <v>43</v>
      </c>
      <c r="H6" s="51">
        <v>6</v>
      </c>
      <c r="I6" s="51">
        <v>9</v>
      </c>
      <c r="J6" s="51">
        <v>12</v>
      </c>
      <c r="K6" s="51">
        <v>6</v>
      </c>
      <c r="L6" s="51">
        <v>6</v>
      </c>
      <c r="M6" s="51">
        <v>2</v>
      </c>
      <c r="N6" s="51">
        <v>2</v>
      </c>
      <c r="O6" s="51" t="s">
        <v>288</v>
      </c>
      <c r="P6" s="51" t="s">
        <v>316</v>
      </c>
      <c r="Q6" s="51">
        <v>35</v>
      </c>
      <c r="R6" s="51">
        <v>8</v>
      </c>
      <c r="S6" s="51" t="s">
        <v>62</v>
      </c>
      <c r="T6" s="51" t="s">
        <v>73</v>
      </c>
      <c r="U6" s="51" t="s">
        <v>78</v>
      </c>
      <c r="V6" s="51" t="s">
        <v>302</v>
      </c>
      <c r="W6" s="51" t="s">
        <v>63</v>
      </c>
      <c r="X6" s="51" t="s">
        <v>85</v>
      </c>
      <c r="Y6" s="408" t="s">
        <v>809</v>
      </c>
      <c r="Z6" s="341" t="s">
        <v>796</v>
      </c>
      <c r="AA6" s="51">
        <v>16700</v>
      </c>
      <c r="AB6" s="51">
        <v>16700</v>
      </c>
      <c r="AC6" s="51" t="s">
        <v>812</v>
      </c>
    </row>
    <row r="7" spans="1:29" ht="20.05" customHeight="1" x14ac:dyDescent="0.35">
      <c r="A7" s="51">
        <v>5</v>
      </c>
      <c r="B7" s="51" t="s">
        <v>83</v>
      </c>
      <c r="C7" s="51">
        <v>1</v>
      </c>
      <c r="D7" s="51">
        <v>3</v>
      </c>
      <c r="E7" s="51">
        <v>10</v>
      </c>
      <c r="F7" s="51">
        <v>19</v>
      </c>
      <c r="G7" s="51">
        <v>46</v>
      </c>
      <c r="H7" s="51">
        <v>6</v>
      </c>
      <c r="I7" s="51">
        <v>10</v>
      </c>
      <c r="J7" s="51">
        <v>12</v>
      </c>
      <c r="K7" s="51">
        <v>7</v>
      </c>
      <c r="L7" s="51">
        <v>7</v>
      </c>
      <c r="M7" s="51">
        <v>2</v>
      </c>
      <c r="N7" s="51">
        <v>2</v>
      </c>
      <c r="O7" s="51" t="s">
        <v>287</v>
      </c>
      <c r="P7" s="51" t="s">
        <v>317</v>
      </c>
      <c r="Q7" s="51">
        <v>37</v>
      </c>
      <c r="R7" s="51">
        <v>9</v>
      </c>
      <c r="S7" s="51" t="s">
        <v>88</v>
      </c>
      <c r="U7" s="51" t="s">
        <v>76</v>
      </c>
      <c r="V7" s="51" t="s">
        <v>303</v>
      </c>
      <c r="W7" s="51" t="s">
        <v>98</v>
      </c>
      <c r="X7" s="51" t="s">
        <v>87</v>
      </c>
      <c r="Y7" s="408" t="s">
        <v>88</v>
      </c>
      <c r="Z7" s="341" t="s">
        <v>295</v>
      </c>
      <c r="AA7" s="51">
        <v>21780</v>
      </c>
    </row>
    <row r="8" spans="1:29" ht="20.05" customHeight="1" x14ac:dyDescent="0.35">
      <c r="A8" s="51">
        <v>6</v>
      </c>
      <c r="B8" s="51" t="s">
        <v>86</v>
      </c>
      <c r="C8" s="51">
        <v>1</v>
      </c>
      <c r="D8" s="51">
        <v>3</v>
      </c>
      <c r="E8" s="51">
        <v>9</v>
      </c>
      <c r="F8" s="51">
        <v>19</v>
      </c>
      <c r="G8" s="51">
        <v>46</v>
      </c>
      <c r="H8" s="51">
        <v>6</v>
      </c>
      <c r="I8" s="51">
        <v>10</v>
      </c>
      <c r="J8" s="51">
        <v>12</v>
      </c>
      <c r="K8" s="51">
        <v>7</v>
      </c>
      <c r="L8" s="51">
        <v>7</v>
      </c>
      <c r="M8" s="51">
        <v>2</v>
      </c>
      <c r="N8" s="51">
        <v>2</v>
      </c>
      <c r="O8" s="51" t="s">
        <v>287</v>
      </c>
      <c r="P8" s="51" t="s">
        <v>318</v>
      </c>
      <c r="Q8" s="51">
        <v>37</v>
      </c>
      <c r="R8" s="51">
        <v>9</v>
      </c>
      <c r="S8" s="51" t="s">
        <v>91</v>
      </c>
      <c r="U8" s="51" t="s">
        <v>59</v>
      </c>
      <c r="V8" s="51" t="s">
        <v>649</v>
      </c>
      <c r="W8" s="51" t="s">
        <v>100</v>
      </c>
      <c r="X8" s="51" t="s">
        <v>90</v>
      </c>
      <c r="Y8" s="408" t="s">
        <v>94</v>
      </c>
      <c r="Z8" s="341" t="s">
        <v>295</v>
      </c>
      <c r="AA8" s="51">
        <v>21780</v>
      </c>
    </row>
    <row r="9" spans="1:29" ht="20.05" customHeight="1" x14ac:dyDescent="0.35">
      <c r="A9" s="51">
        <v>7</v>
      </c>
      <c r="B9" s="51" t="s">
        <v>89</v>
      </c>
      <c r="C9" s="51">
        <v>1</v>
      </c>
      <c r="D9" s="51">
        <v>3</v>
      </c>
      <c r="E9" s="51">
        <v>10</v>
      </c>
      <c r="F9" s="51">
        <v>22</v>
      </c>
      <c r="G9" s="51">
        <v>52</v>
      </c>
      <c r="H9" s="51">
        <v>7</v>
      </c>
      <c r="I9" s="51">
        <v>11</v>
      </c>
      <c r="J9" s="51">
        <v>13</v>
      </c>
      <c r="K9" s="51">
        <v>7</v>
      </c>
      <c r="L9" s="51">
        <v>8</v>
      </c>
      <c r="M9" s="51">
        <v>3</v>
      </c>
      <c r="N9" s="51">
        <v>3</v>
      </c>
      <c r="O9" s="51" t="s">
        <v>286</v>
      </c>
      <c r="P9" s="51" t="s">
        <v>319</v>
      </c>
      <c r="Q9" s="51">
        <v>42</v>
      </c>
      <c r="R9" s="51">
        <v>10</v>
      </c>
      <c r="S9" s="51" t="s">
        <v>94</v>
      </c>
      <c r="U9" s="51" t="s">
        <v>65</v>
      </c>
      <c r="V9" s="51" t="s">
        <v>36</v>
      </c>
      <c r="W9" s="51" t="s">
        <v>64</v>
      </c>
      <c r="X9" s="51" t="s">
        <v>82</v>
      </c>
      <c r="Y9" s="408" t="s">
        <v>98</v>
      </c>
      <c r="Z9" s="341" t="s">
        <v>295</v>
      </c>
      <c r="AA9" s="51">
        <v>21780</v>
      </c>
    </row>
    <row r="10" spans="1:29" ht="20.05" customHeight="1" x14ac:dyDescent="0.35">
      <c r="A10" s="51">
        <v>8</v>
      </c>
      <c r="B10" s="51" t="s">
        <v>92</v>
      </c>
      <c r="C10" s="51">
        <v>1</v>
      </c>
      <c r="D10" s="51">
        <v>3</v>
      </c>
      <c r="E10" s="51">
        <v>10</v>
      </c>
      <c r="F10" s="51">
        <v>21</v>
      </c>
      <c r="G10" s="51">
        <v>49</v>
      </c>
      <c r="H10" s="51">
        <v>7</v>
      </c>
      <c r="I10" s="51">
        <v>10</v>
      </c>
      <c r="J10" s="51">
        <v>13</v>
      </c>
      <c r="K10" s="51">
        <v>7</v>
      </c>
      <c r="L10" s="51">
        <v>7</v>
      </c>
      <c r="M10" s="51">
        <v>2</v>
      </c>
      <c r="N10" s="51">
        <v>3</v>
      </c>
      <c r="O10" s="51" t="s">
        <v>289</v>
      </c>
      <c r="P10" s="51" t="s">
        <v>320</v>
      </c>
      <c r="Q10" s="51">
        <v>40</v>
      </c>
      <c r="R10" s="51">
        <v>9</v>
      </c>
      <c r="S10" s="51" t="s">
        <v>63</v>
      </c>
      <c r="U10" s="51" t="s">
        <v>74</v>
      </c>
      <c r="V10" s="51" t="s">
        <v>650</v>
      </c>
      <c r="W10" s="51" t="s">
        <v>103</v>
      </c>
      <c r="X10" s="51" t="s">
        <v>80</v>
      </c>
      <c r="Y10" s="408" t="s">
        <v>100</v>
      </c>
      <c r="Z10" s="341" t="s">
        <v>295</v>
      </c>
      <c r="AA10" s="51">
        <v>21780</v>
      </c>
    </row>
    <row r="11" spans="1:29" ht="20.05" customHeight="1" x14ac:dyDescent="0.35">
      <c r="A11" s="51">
        <v>9</v>
      </c>
      <c r="B11" s="51" t="s">
        <v>95</v>
      </c>
      <c r="C11" s="51">
        <v>1</v>
      </c>
      <c r="D11" s="51">
        <v>3</v>
      </c>
      <c r="E11" s="51">
        <v>10</v>
      </c>
      <c r="F11" s="51">
        <v>22</v>
      </c>
      <c r="G11" s="51">
        <v>52</v>
      </c>
      <c r="H11" s="51">
        <v>7</v>
      </c>
      <c r="I11" s="51">
        <v>11</v>
      </c>
      <c r="J11" s="51">
        <v>13</v>
      </c>
      <c r="K11" s="51">
        <v>7</v>
      </c>
      <c r="L11" s="51">
        <v>8</v>
      </c>
      <c r="M11" s="51">
        <v>3</v>
      </c>
      <c r="N11" s="51">
        <v>3</v>
      </c>
      <c r="O11" s="51" t="s">
        <v>286</v>
      </c>
      <c r="P11" s="51" t="s">
        <v>321</v>
      </c>
      <c r="Q11" s="51">
        <v>42</v>
      </c>
      <c r="R11" s="51">
        <v>10</v>
      </c>
      <c r="S11" s="51" t="s">
        <v>98</v>
      </c>
      <c r="U11" s="51" t="s">
        <v>90</v>
      </c>
      <c r="V11" s="51" t="s">
        <v>651</v>
      </c>
      <c r="W11" s="51" t="s">
        <v>105</v>
      </c>
      <c r="X11" s="51" t="s">
        <v>96</v>
      </c>
      <c r="Y11" s="408" t="s">
        <v>63</v>
      </c>
      <c r="Z11" s="341" t="s">
        <v>295</v>
      </c>
      <c r="AA11" s="51">
        <v>21780</v>
      </c>
    </row>
    <row r="12" spans="1:29" ht="20.05" customHeight="1" x14ac:dyDescent="0.35">
      <c r="A12" s="51">
        <v>10</v>
      </c>
      <c r="B12" s="51" t="s">
        <v>97</v>
      </c>
      <c r="C12" s="51">
        <v>1</v>
      </c>
      <c r="D12" s="51">
        <v>3</v>
      </c>
      <c r="E12" s="51">
        <v>10</v>
      </c>
      <c r="F12" s="51">
        <v>23</v>
      </c>
      <c r="G12" s="51">
        <v>55</v>
      </c>
      <c r="H12" s="51">
        <v>8</v>
      </c>
      <c r="I12" s="51">
        <v>11</v>
      </c>
      <c r="J12" s="51">
        <v>13</v>
      </c>
      <c r="K12" s="51">
        <v>8</v>
      </c>
      <c r="L12" s="51">
        <v>9</v>
      </c>
      <c r="M12" s="51">
        <v>3</v>
      </c>
      <c r="N12" s="51">
        <v>3</v>
      </c>
      <c r="O12" s="51" t="s">
        <v>290</v>
      </c>
      <c r="P12" s="51" t="s">
        <v>322</v>
      </c>
      <c r="Q12" s="51">
        <v>44</v>
      </c>
      <c r="R12" s="51">
        <v>11</v>
      </c>
      <c r="S12" s="51" t="s">
        <v>100</v>
      </c>
      <c r="U12" s="51" t="s">
        <v>87</v>
      </c>
      <c r="V12" s="51" t="s">
        <v>652</v>
      </c>
      <c r="W12" s="51" t="s">
        <v>107</v>
      </c>
      <c r="X12" s="51" t="s">
        <v>93</v>
      </c>
      <c r="Y12" s="408" t="s">
        <v>107</v>
      </c>
      <c r="Z12" s="341" t="s">
        <v>295</v>
      </c>
      <c r="AA12" s="51">
        <v>21780</v>
      </c>
    </row>
    <row r="13" spans="1:29" ht="20.05" customHeight="1" x14ac:dyDescent="0.35">
      <c r="A13" s="51">
        <v>11</v>
      </c>
      <c r="B13" s="51" t="s">
        <v>99</v>
      </c>
      <c r="C13" s="51">
        <v>1</v>
      </c>
      <c r="D13" s="51">
        <v>3</v>
      </c>
      <c r="E13" s="51">
        <v>10</v>
      </c>
      <c r="F13" s="51">
        <v>22</v>
      </c>
      <c r="G13" s="51">
        <v>49</v>
      </c>
      <c r="H13" s="51">
        <v>7</v>
      </c>
      <c r="I13" s="51">
        <v>10</v>
      </c>
      <c r="J13" s="51">
        <v>13</v>
      </c>
      <c r="K13" s="51">
        <v>7</v>
      </c>
      <c r="L13" s="51">
        <v>7</v>
      </c>
      <c r="M13" s="51">
        <v>2</v>
      </c>
      <c r="N13" s="51">
        <v>3</v>
      </c>
      <c r="O13" s="51" t="s">
        <v>289</v>
      </c>
      <c r="P13" s="51" t="s">
        <v>323</v>
      </c>
      <c r="Q13" s="51">
        <v>40</v>
      </c>
      <c r="R13" s="51">
        <v>9</v>
      </c>
      <c r="S13" s="51" t="s">
        <v>64</v>
      </c>
      <c r="U13" s="51" t="s">
        <v>85</v>
      </c>
      <c r="W13" s="51" t="s">
        <v>109</v>
      </c>
      <c r="Y13" s="408" t="s">
        <v>103</v>
      </c>
      <c r="Z13" s="341" t="s">
        <v>295</v>
      </c>
      <c r="AA13" s="51">
        <v>21780</v>
      </c>
    </row>
    <row r="14" spans="1:29" ht="20.05" customHeight="1" x14ac:dyDescent="0.35">
      <c r="A14" s="51">
        <v>12</v>
      </c>
      <c r="B14" s="51" t="s">
        <v>101</v>
      </c>
      <c r="C14" s="51">
        <v>1</v>
      </c>
      <c r="D14" s="51">
        <v>3</v>
      </c>
      <c r="E14" s="51">
        <v>9</v>
      </c>
      <c r="F14" s="51">
        <v>22</v>
      </c>
      <c r="G14" s="51">
        <v>52</v>
      </c>
      <c r="H14" s="51">
        <v>7</v>
      </c>
      <c r="I14" s="51">
        <v>11</v>
      </c>
      <c r="J14" s="51">
        <v>13</v>
      </c>
      <c r="K14" s="51">
        <v>7</v>
      </c>
      <c r="L14" s="51">
        <v>8</v>
      </c>
      <c r="M14" s="51">
        <v>3</v>
      </c>
      <c r="N14" s="51">
        <v>3</v>
      </c>
      <c r="O14" s="51" t="s">
        <v>286</v>
      </c>
      <c r="P14" s="51" t="s">
        <v>324</v>
      </c>
      <c r="Q14" s="51">
        <v>42</v>
      </c>
      <c r="R14" s="51">
        <v>10</v>
      </c>
      <c r="S14" s="51" t="s">
        <v>103</v>
      </c>
      <c r="U14" s="51" t="s">
        <v>82</v>
      </c>
      <c r="W14" s="51" t="s">
        <v>111</v>
      </c>
      <c r="Y14" s="408" t="s">
        <v>810</v>
      </c>
      <c r="Z14" s="341" t="s">
        <v>295</v>
      </c>
      <c r="AA14" s="51">
        <v>21780</v>
      </c>
    </row>
    <row r="15" spans="1:29" ht="20.05" customHeight="1" x14ac:dyDescent="0.35">
      <c r="A15" s="51">
        <v>13</v>
      </c>
      <c r="B15" s="51" t="s">
        <v>102</v>
      </c>
      <c r="C15" s="51">
        <v>1</v>
      </c>
      <c r="D15" s="51">
        <v>3</v>
      </c>
      <c r="E15" s="51">
        <v>10</v>
      </c>
      <c r="F15" s="51">
        <v>22</v>
      </c>
      <c r="G15" s="51">
        <v>49</v>
      </c>
      <c r="H15" s="51">
        <v>7</v>
      </c>
      <c r="I15" s="51">
        <v>10</v>
      </c>
      <c r="J15" s="51">
        <v>13</v>
      </c>
      <c r="K15" s="51">
        <v>7</v>
      </c>
      <c r="L15" s="51">
        <v>7</v>
      </c>
      <c r="M15" s="51">
        <v>2</v>
      </c>
      <c r="N15" s="51">
        <v>3</v>
      </c>
      <c r="O15" s="51" t="s">
        <v>289</v>
      </c>
      <c r="P15" s="51" t="s">
        <v>325</v>
      </c>
      <c r="Q15" s="51">
        <v>40</v>
      </c>
      <c r="R15" s="51">
        <v>9</v>
      </c>
      <c r="S15" s="51" t="s">
        <v>105</v>
      </c>
      <c r="U15" s="51" t="s">
        <v>80</v>
      </c>
      <c r="W15" s="51" t="s">
        <v>113</v>
      </c>
      <c r="Y15" s="408" t="s">
        <v>91</v>
      </c>
      <c r="Z15" s="341" t="s">
        <v>295</v>
      </c>
      <c r="AA15" s="51">
        <v>21780</v>
      </c>
    </row>
    <row r="16" spans="1:29" ht="20.05" customHeight="1" x14ac:dyDescent="0.35">
      <c r="A16" s="51">
        <v>14</v>
      </c>
      <c r="B16" s="51" t="s">
        <v>104</v>
      </c>
      <c r="C16" s="51">
        <v>1</v>
      </c>
      <c r="D16" s="51">
        <v>3</v>
      </c>
      <c r="E16" s="51">
        <v>10</v>
      </c>
      <c r="F16" s="51">
        <v>21</v>
      </c>
      <c r="G16" s="51">
        <v>49</v>
      </c>
      <c r="H16" s="51">
        <v>7</v>
      </c>
      <c r="I16" s="51">
        <v>10</v>
      </c>
      <c r="J16" s="51">
        <v>13</v>
      </c>
      <c r="K16" s="51">
        <v>7</v>
      </c>
      <c r="L16" s="51">
        <v>7</v>
      </c>
      <c r="M16" s="51">
        <v>2</v>
      </c>
      <c r="N16" s="51">
        <v>3</v>
      </c>
      <c r="O16" s="51" t="s">
        <v>289</v>
      </c>
      <c r="P16" s="51" t="s">
        <v>326</v>
      </c>
      <c r="Q16" s="51">
        <v>40</v>
      </c>
      <c r="R16" s="51">
        <v>9</v>
      </c>
      <c r="S16" s="51" t="s">
        <v>107</v>
      </c>
      <c r="U16" s="51" t="s">
        <v>96</v>
      </c>
      <c r="Y16" s="408" t="s">
        <v>64</v>
      </c>
      <c r="Z16" s="341" t="s">
        <v>295</v>
      </c>
      <c r="AA16" s="51">
        <v>21780</v>
      </c>
    </row>
    <row r="17" spans="1:27" ht="20.05" customHeight="1" x14ac:dyDescent="0.35">
      <c r="A17" s="51">
        <v>15</v>
      </c>
      <c r="B17" s="51" t="s">
        <v>106</v>
      </c>
      <c r="C17" s="51">
        <v>1</v>
      </c>
      <c r="D17" s="51">
        <v>3</v>
      </c>
      <c r="E17" s="51">
        <v>10</v>
      </c>
      <c r="F17" s="51">
        <v>21</v>
      </c>
      <c r="G17" s="51">
        <v>49</v>
      </c>
      <c r="H17" s="51">
        <v>7</v>
      </c>
      <c r="I17" s="51">
        <v>10</v>
      </c>
      <c r="J17" s="51">
        <v>13</v>
      </c>
      <c r="K17" s="51">
        <v>7</v>
      </c>
      <c r="L17" s="51">
        <v>7</v>
      </c>
      <c r="M17" s="51">
        <v>2</v>
      </c>
      <c r="N17" s="51">
        <v>3</v>
      </c>
      <c r="O17" s="51" t="s">
        <v>289</v>
      </c>
      <c r="P17" s="51" t="s">
        <v>327</v>
      </c>
      <c r="Q17" s="51">
        <v>40</v>
      </c>
      <c r="R17" s="51">
        <v>9</v>
      </c>
      <c r="S17" s="51" t="s">
        <v>109</v>
      </c>
      <c r="U17" s="51" t="s">
        <v>93</v>
      </c>
      <c r="Y17" s="408" t="s">
        <v>105</v>
      </c>
      <c r="Z17" s="341" t="s">
        <v>296</v>
      </c>
      <c r="AA17" s="51">
        <v>23600</v>
      </c>
    </row>
    <row r="18" spans="1:27" ht="20.05" customHeight="1" x14ac:dyDescent="0.2">
      <c r="A18" s="51">
        <v>16</v>
      </c>
      <c r="B18" s="51" t="s">
        <v>108</v>
      </c>
      <c r="C18" s="51">
        <v>1</v>
      </c>
      <c r="D18" s="51">
        <v>3</v>
      </c>
      <c r="E18" s="51">
        <v>10</v>
      </c>
      <c r="F18" s="51">
        <v>25</v>
      </c>
      <c r="G18" s="51">
        <v>52</v>
      </c>
      <c r="H18" s="51">
        <v>7</v>
      </c>
      <c r="I18" s="51">
        <v>11</v>
      </c>
      <c r="J18" s="51">
        <v>13</v>
      </c>
      <c r="K18" s="51">
        <v>7</v>
      </c>
      <c r="L18" s="51">
        <v>8</v>
      </c>
      <c r="M18" s="51">
        <v>3</v>
      </c>
      <c r="N18" s="51">
        <v>3</v>
      </c>
      <c r="O18" s="51" t="s">
        <v>286</v>
      </c>
      <c r="P18" s="51" t="s">
        <v>328</v>
      </c>
      <c r="Q18" s="51">
        <v>42</v>
      </c>
      <c r="R18" s="51">
        <v>10</v>
      </c>
      <c r="S18" s="51" t="s">
        <v>111</v>
      </c>
    </row>
    <row r="19" spans="1:27" ht="20.05" customHeight="1" x14ac:dyDescent="0.2">
      <c r="A19" s="51">
        <v>17</v>
      </c>
      <c r="B19" s="51" t="s">
        <v>110</v>
      </c>
      <c r="C19" s="51">
        <v>1</v>
      </c>
      <c r="D19" s="51">
        <v>3</v>
      </c>
      <c r="E19" s="51">
        <v>10</v>
      </c>
      <c r="F19" s="51">
        <v>19</v>
      </c>
      <c r="G19" s="51">
        <v>46</v>
      </c>
      <c r="H19" s="51">
        <v>6</v>
      </c>
      <c r="I19" s="51">
        <v>10</v>
      </c>
      <c r="J19" s="51">
        <v>12</v>
      </c>
      <c r="K19" s="51">
        <v>7</v>
      </c>
      <c r="L19" s="51">
        <v>7</v>
      </c>
      <c r="M19" s="51">
        <v>2</v>
      </c>
      <c r="N19" s="51">
        <v>2</v>
      </c>
      <c r="O19" s="51" t="s">
        <v>287</v>
      </c>
      <c r="P19" s="51" t="s">
        <v>329</v>
      </c>
      <c r="Q19" s="51">
        <v>37</v>
      </c>
      <c r="R19" s="51">
        <v>9</v>
      </c>
      <c r="S19" s="51" t="s">
        <v>113</v>
      </c>
    </row>
    <row r="20" spans="1:27" ht="20.05" customHeight="1" x14ac:dyDescent="0.2">
      <c r="A20" s="51">
        <v>18</v>
      </c>
      <c r="B20" s="51" t="s">
        <v>112</v>
      </c>
      <c r="C20" s="51">
        <v>1</v>
      </c>
      <c r="D20" s="51">
        <v>3</v>
      </c>
      <c r="E20" s="51">
        <v>10</v>
      </c>
      <c r="F20" s="51">
        <v>20</v>
      </c>
      <c r="G20" s="51">
        <v>46</v>
      </c>
      <c r="H20" s="51">
        <v>6</v>
      </c>
      <c r="I20" s="51">
        <v>10</v>
      </c>
      <c r="J20" s="51">
        <v>12</v>
      </c>
      <c r="K20" s="51">
        <v>7</v>
      </c>
      <c r="L20" s="51">
        <v>7</v>
      </c>
      <c r="M20" s="51">
        <v>2</v>
      </c>
      <c r="N20" s="51">
        <v>2</v>
      </c>
      <c r="O20" s="51" t="s">
        <v>287</v>
      </c>
      <c r="P20" s="51" t="s">
        <v>330</v>
      </c>
      <c r="Q20" s="51">
        <v>37</v>
      </c>
      <c r="R20" s="51">
        <v>9</v>
      </c>
    </row>
    <row r="21" spans="1:27" ht="20.05" customHeight="1" x14ac:dyDescent="0.2">
      <c r="A21" s="51">
        <v>19</v>
      </c>
      <c r="B21" s="51" t="s">
        <v>114</v>
      </c>
      <c r="C21" s="51">
        <v>1</v>
      </c>
      <c r="D21" s="51">
        <v>3</v>
      </c>
      <c r="E21" s="51">
        <v>10</v>
      </c>
      <c r="F21" s="51">
        <v>20</v>
      </c>
      <c r="G21" s="51">
        <v>46</v>
      </c>
      <c r="H21" s="51">
        <v>6</v>
      </c>
      <c r="I21" s="51">
        <v>10</v>
      </c>
      <c r="J21" s="51">
        <v>12</v>
      </c>
      <c r="K21" s="51">
        <v>7</v>
      </c>
      <c r="L21" s="51">
        <v>7</v>
      </c>
      <c r="M21" s="51">
        <v>2</v>
      </c>
      <c r="N21" s="51">
        <v>2</v>
      </c>
      <c r="O21" s="51" t="s">
        <v>287</v>
      </c>
      <c r="P21" s="51" t="s">
        <v>331</v>
      </c>
      <c r="Q21" s="51">
        <v>37</v>
      </c>
      <c r="R21" s="51">
        <v>9</v>
      </c>
    </row>
    <row r="22" spans="1:27" ht="20.05" customHeight="1" x14ac:dyDescent="0.2">
      <c r="A22" s="51">
        <v>20</v>
      </c>
      <c r="B22" s="51" t="s">
        <v>115</v>
      </c>
      <c r="C22" s="51">
        <v>1</v>
      </c>
      <c r="D22" s="51">
        <v>3</v>
      </c>
      <c r="E22" s="51">
        <v>10</v>
      </c>
      <c r="F22" s="51">
        <v>22</v>
      </c>
      <c r="G22" s="51">
        <v>52</v>
      </c>
      <c r="H22" s="51">
        <v>7</v>
      </c>
      <c r="I22" s="51">
        <v>11</v>
      </c>
      <c r="J22" s="51">
        <v>13</v>
      </c>
      <c r="K22" s="51">
        <v>7</v>
      </c>
      <c r="L22" s="51">
        <v>8</v>
      </c>
      <c r="M22" s="51">
        <v>3</v>
      </c>
      <c r="N22" s="51">
        <v>3</v>
      </c>
      <c r="O22" s="51" t="s">
        <v>286</v>
      </c>
      <c r="P22" s="51" t="s">
        <v>332</v>
      </c>
      <c r="Q22" s="51">
        <v>42</v>
      </c>
      <c r="R22" s="51">
        <v>10</v>
      </c>
    </row>
    <row r="23" spans="1:27" ht="20.05" customHeight="1" x14ac:dyDescent="0.2">
      <c r="A23" s="51">
        <v>21</v>
      </c>
      <c r="B23" s="51" t="s">
        <v>116</v>
      </c>
      <c r="C23" s="51">
        <v>1</v>
      </c>
      <c r="D23" s="51">
        <v>3</v>
      </c>
      <c r="E23" s="51">
        <v>9</v>
      </c>
      <c r="F23" s="51">
        <v>19</v>
      </c>
      <c r="G23" s="51">
        <v>46</v>
      </c>
      <c r="H23" s="51">
        <v>6</v>
      </c>
      <c r="I23" s="51">
        <v>10</v>
      </c>
      <c r="J23" s="51">
        <v>12</v>
      </c>
      <c r="K23" s="51">
        <v>7</v>
      </c>
      <c r="L23" s="51">
        <v>7</v>
      </c>
      <c r="M23" s="51">
        <v>2</v>
      </c>
      <c r="N23" s="51">
        <v>2</v>
      </c>
      <c r="O23" s="51" t="s">
        <v>287</v>
      </c>
      <c r="P23" s="51" t="s">
        <v>333</v>
      </c>
      <c r="Q23" s="51">
        <v>37</v>
      </c>
      <c r="R23" s="51">
        <v>9</v>
      </c>
    </row>
    <row r="24" spans="1:27" ht="20.05" customHeight="1" x14ac:dyDescent="0.2">
      <c r="A24" s="51">
        <v>22</v>
      </c>
      <c r="B24" s="51" t="s">
        <v>117</v>
      </c>
      <c r="C24" s="51">
        <v>1</v>
      </c>
      <c r="D24" s="51">
        <v>3</v>
      </c>
      <c r="E24" s="51">
        <v>10</v>
      </c>
      <c r="F24" s="51">
        <v>19</v>
      </c>
      <c r="G24" s="51">
        <v>43</v>
      </c>
      <c r="H24" s="51">
        <v>6</v>
      </c>
      <c r="I24" s="51">
        <v>9</v>
      </c>
      <c r="J24" s="51">
        <v>12</v>
      </c>
      <c r="K24" s="51">
        <v>6</v>
      </c>
      <c r="L24" s="51">
        <v>6</v>
      </c>
      <c r="M24" s="51">
        <v>2</v>
      </c>
      <c r="N24" s="51">
        <v>2</v>
      </c>
      <c r="O24" s="51" t="s">
        <v>288</v>
      </c>
      <c r="P24" s="51" t="s">
        <v>334</v>
      </c>
      <c r="Q24" s="51">
        <v>35</v>
      </c>
      <c r="R24" s="51">
        <v>8</v>
      </c>
    </row>
    <row r="25" spans="1:27" ht="20.05" customHeight="1" x14ac:dyDescent="0.2">
      <c r="A25" s="51">
        <v>23</v>
      </c>
      <c r="B25" s="51" t="s">
        <v>118</v>
      </c>
      <c r="C25" s="51">
        <v>1</v>
      </c>
      <c r="D25" s="51">
        <v>3</v>
      </c>
      <c r="E25" s="51">
        <v>10</v>
      </c>
      <c r="F25" s="51">
        <v>19</v>
      </c>
      <c r="G25" s="51">
        <v>46</v>
      </c>
      <c r="H25" s="51">
        <v>6</v>
      </c>
      <c r="I25" s="51">
        <v>10</v>
      </c>
      <c r="J25" s="51">
        <v>12</v>
      </c>
      <c r="K25" s="51">
        <v>7</v>
      </c>
      <c r="L25" s="51">
        <v>7</v>
      </c>
      <c r="M25" s="51">
        <v>2</v>
      </c>
      <c r="N25" s="51">
        <v>2</v>
      </c>
      <c r="O25" s="51" t="s">
        <v>287</v>
      </c>
      <c r="P25" s="51" t="s">
        <v>335</v>
      </c>
      <c r="Q25" s="51">
        <v>37</v>
      </c>
      <c r="R25" s="51">
        <v>9</v>
      </c>
    </row>
    <row r="26" spans="1:27" ht="20.05" customHeight="1" x14ac:dyDescent="0.2">
      <c r="A26" s="51">
        <v>24</v>
      </c>
      <c r="B26" s="51" t="s">
        <v>119</v>
      </c>
      <c r="C26" s="51">
        <v>1</v>
      </c>
      <c r="D26" s="51">
        <v>3</v>
      </c>
      <c r="E26" s="51">
        <v>10</v>
      </c>
      <c r="F26" s="51">
        <v>21</v>
      </c>
      <c r="G26" s="51">
        <v>52</v>
      </c>
      <c r="H26" s="51">
        <v>7</v>
      </c>
      <c r="I26" s="51">
        <v>11</v>
      </c>
      <c r="J26" s="51">
        <v>13</v>
      </c>
      <c r="K26" s="51">
        <v>7</v>
      </c>
      <c r="L26" s="51">
        <v>8</v>
      </c>
      <c r="M26" s="51">
        <v>3</v>
      </c>
      <c r="N26" s="51">
        <v>3</v>
      </c>
      <c r="O26" s="51" t="s">
        <v>286</v>
      </c>
      <c r="P26" s="51" t="s">
        <v>336</v>
      </c>
      <c r="Q26" s="51">
        <v>42</v>
      </c>
      <c r="R26" s="51">
        <v>10</v>
      </c>
    </row>
    <row r="27" spans="1:27" ht="20.05" customHeight="1" x14ac:dyDescent="0.2">
      <c r="A27" s="51">
        <v>25</v>
      </c>
      <c r="B27" s="51" t="s">
        <v>120</v>
      </c>
      <c r="C27" s="51">
        <v>1</v>
      </c>
      <c r="D27" s="51">
        <v>3</v>
      </c>
      <c r="E27" s="51">
        <v>10</v>
      </c>
      <c r="F27" s="51">
        <v>25</v>
      </c>
      <c r="G27" s="51">
        <v>55</v>
      </c>
      <c r="H27" s="51">
        <v>8</v>
      </c>
      <c r="I27" s="51">
        <v>11</v>
      </c>
      <c r="J27" s="51">
        <v>13</v>
      </c>
      <c r="K27" s="51">
        <v>8</v>
      </c>
      <c r="L27" s="51">
        <v>9</v>
      </c>
      <c r="M27" s="51">
        <v>3</v>
      </c>
      <c r="N27" s="51">
        <v>3</v>
      </c>
      <c r="O27" s="51" t="s">
        <v>290</v>
      </c>
      <c r="P27" s="51" t="s">
        <v>337</v>
      </c>
      <c r="Q27" s="51">
        <v>44</v>
      </c>
      <c r="R27" s="51">
        <v>11</v>
      </c>
    </row>
    <row r="28" spans="1:27" ht="20.05" customHeight="1" x14ac:dyDescent="0.2">
      <c r="A28" s="51">
        <v>26</v>
      </c>
      <c r="B28" s="51" t="s">
        <v>121</v>
      </c>
      <c r="C28" s="51">
        <v>1</v>
      </c>
      <c r="D28" s="51">
        <v>3</v>
      </c>
      <c r="E28" s="51">
        <v>10</v>
      </c>
      <c r="F28" s="51">
        <v>25</v>
      </c>
      <c r="G28" s="51">
        <v>52</v>
      </c>
      <c r="H28" s="51">
        <v>7</v>
      </c>
      <c r="I28" s="51">
        <v>11</v>
      </c>
      <c r="J28" s="51">
        <v>13</v>
      </c>
      <c r="K28" s="51">
        <v>7</v>
      </c>
      <c r="L28" s="51">
        <v>8</v>
      </c>
      <c r="M28" s="51">
        <v>3</v>
      </c>
      <c r="N28" s="51">
        <v>3</v>
      </c>
      <c r="O28" s="51" t="s">
        <v>286</v>
      </c>
      <c r="P28" s="51" t="s">
        <v>338</v>
      </c>
      <c r="Q28" s="51">
        <v>42</v>
      </c>
      <c r="R28" s="51">
        <v>10</v>
      </c>
    </row>
    <row r="29" spans="1:27" ht="20.05" customHeight="1" x14ac:dyDescent="0.2">
      <c r="A29" s="51">
        <v>27</v>
      </c>
      <c r="B29" s="51" t="s">
        <v>122</v>
      </c>
      <c r="C29" s="51">
        <v>1</v>
      </c>
      <c r="D29" s="51">
        <v>3</v>
      </c>
      <c r="E29" s="51">
        <v>10</v>
      </c>
      <c r="F29" s="51">
        <v>22</v>
      </c>
      <c r="G29" s="51">
        <v>49</v>
      </c>
      <c r="H29" s="51">
        <v>7</v>
      </c>
      <c r="I29" s="51">
        <v>10</v>
      </c>
      <c r="J29" s="51">
        <v>13</v>
      </c>
      <c r="K29" s="51">
        <v>7</v>
      </c>
      <c r="L29" s="51">
        <v>7</v>
      </c>
      <c r="M29" s="51">
        <v>2</v>
      </c>
      <c r="N29" s="51">
        <v>3</v>
      </c>
      <c r="O29" s="51" t="s">
        <v>289</v>
      </c>
      <c r="P29" s="51" t="s">
        <v>339</v>
      </c>
      <c r="Q29" s="51">
        <v>40</v>
      </c>
      <c r="R29" s="51">
        <v>9</v>
      </c>
    </row>
    <row r="30" spans="1:27" ht="20.05" customHeight="1" x14ac:dyDescent="0.2">
      <c r="A30" s="51">
        <v>28</v>
      </c>
      <c r="B30" s="51" t="s">
        <v>123</v>
      </c>
      <c r="C30" s="51">
        <v>1</v>
      </c>
      <c r="D30" s="51">
        <v>3</v>
      </c>
      <c r="E30" s="51">
        <v>9</v>
      </c>
      <c r="F30" s="51">
        <v>21</v>
      </c>
      <c r="G30" s="51">
        <v>46</v>
      </c>
      <c r="H30" s="51">
        <v>6</v>
      </c>
      <c r="I30" s="51">
        <v>10</v>
      </c>
      <c r="J30" s="51">
        <v>12</v>
      </c>
      <c r="K30" s="51">
        <v>7</v>
      </c>
      <c r="L30" s="51">
        <v>7</v>
      </c>
      <c r="M30" s="51">
        <v>2</v>
      </c>
      <c r="N30" s="51">
        <v>2</v>
      </c>
      <c r="O30" s="51" t="s">
        <v>287</v>
      </c>
      <c r="P30" s="51" t="s">
        <v>340</v>
      </c>
      <c r="Q30" s="51">
        <v>37</v>
      </c>
      <c r="R30" s="51">
        <v>9</v>
      </c>
    </row>
    <row r="31" spans="1:27" ht="20.05" customHeight="1" x14ac:dyDescent="0.2">
      <c r="A31" s="51">
        <v>29</v>
      </c>
      <c r="B31" s="51" t="s">
        <v>124</v>
      </c>
      <c r="C31" s="51">
        <v>1</v>
      </c>
      <c r="D31" s="51">
        <v>3</v>
      </c>
      <c r="E31" s="51">
        <v>10</v>
      </c>
      <c r="F31" s="51">
        <v>20</v>
      </c>
      <c r="G31" s="51">
        <v>46</v>
      </c>
      <c r="H31" s="51">
        <v>6</v>
      </c>
      <c r="I31" s="51">
        <v>10</v>
      </c>
      <c r="J31" s="51">
        <v>12</v>
      </c>
      <c r="K31" s="51">
        <v>7</v>
      </c>
      <c r="L31" s="51">
        <v>7</v>
      </c>
      <c r="M31" s="51">
        <v>2</v>
      </c>
      <c r="N31" s="51">
        <v>2</v>
      </c>
      <c r="O31" s="51" t="s">
        <v>287</v>
      </c>
      <c r="P31" s="51" t="s">
        <v>341</v>
      </c>
      <c r="Q31" s="51">
        <v>37</v>
      </c>
      <c r="R31" s="51">
        <v>9</v>
      </c>
    </row>
    <row r="32" spans="1:27" ht="20.05" customHeight="1" x14ac:dyDescent="0.2">
      <c r="A32" s="51">
        <v>30</v>
      </c>
      <c r="B32" s="51" t="s">
        <v>125</v>
      </c>
      <c r="C32" s="51">
        <v>1</v>
      </c>
      <c r="D32" s="51">
        <v>3</v>
      </c>
      <c r="E32" s="51">
        <v>9</v>
      </c>
      <c r="F32" s="51">
        <v>20</v>
      </c>
      <c r="G32" s="51">
        <v>46</v>
      </c>
      <c r="H32" s="51">
        <v>6</v>
      </c>
      <c r="I32" s="51">
        <v>10</v>
      </c>
      <c r="J32" s="51">
        <v>12</v>
      </c>
      <c r="K32" s="51">
        <v>7</v>
      </c>
      <c r="L32" s="51">
        <v>7</v>
      </c>
      <c r="M32" s="51">
        <v>2</v>
      </c>
      <c r="N32" s="51">
        <v>2</v>
      </c>
      <c r="O32" s="51" t="s">
        <v>287</v>
      </c>
      <c r="P32" s="51" t="s">
        <v>342</v>
      </c>
      <c r="Q32" s="51">
        <v>37</v>
      </c>
      <c r="R32" s="51">
        <v>9</v>
      </c>
    </row>
    <row r="33" spans="1:18" ht="20.05" customHeight="1" x14ac:dyDescent="0.2">
      <c r="A33" s="51">
        <v>31</v>
      </c>
      <c r="B33" s="51" t="s">
        <v>126</v>
      </c>
      <c r="C33" s="51">
        <v>1</v>
      </c>
      <c r="D33" s="51">
        <v>3</v>
      </c>
      <c r="E33" s="51">
        <v>10</v>
      </c>
      <c r="F33" s="51">
        <v>22</v>
      </c>
      <c r="G33" s="51">
        <v>49</v>
      </c>
      <c r="H33" s="51">
        <v>7</v>
      </c>
      <c r="I33" s="51">
        <v>10</v>
      </c>
      <c r="J33" s="51">
        <v>13</v>
      </c>
      <c r="K33" s="51">
        <v>7</v>
      </c>
      <c r="L33" s="51">
        <v>7</v>
      </c>
      <c r="M33" s="51">
        <v>2</v>
      </c>
      <c r="N33" s="51">
        <v>3</v>
      </c>
      <c r="O33" s="51" t="s">
        <v>289</v>
      </c>
      <c r="P33" s="51" t="s">
        <v>343</v>
      </c>
      <c r="Q33" s="51">
        <v>40</v>
      </c>
      <c r="R33" s="51">
        <v>9</v>
      </c>
    </row>
    <row r="34" spans="1:18" ht="20.05" customHeight="1" x14ac:dyDescent="0.2">
      <c r="A34" s="51">
        <v>32</v>
      </c>
      <c r="B34" s="51" t="s">
        <v>127</v>
      </c>
      <c r="C34" s="51">
        <v>1</v>
      </c>
      <c r="D34" s="51">
        <v>3</v>
      </c>
      <c r="E34" s="51">
        <v>10</v>
      </c>
      <c r="F34" s="51">
        <v>22</v>
      </c>
      <c r="G34" s="51">
        <v>52</v>
      </c>
      <c r="H34" s="51">
        <v>7</v>
      </c>
      <c r="I34" s="51">
        <v>11</v>
      </c>
      <c r="J34" s="51">
        <v>13</v>
      </c>
      <c r="K34" s="51">
        <v>7</v>
      </c>
      <c r="L34" s="51">
        <v>8</v>
      </c>
      <c r="M34" s="51">
        <v>3</v>
      </c>
      <c r="N34" s="51">
        <v>3</v>
      </c>
      <c r="O34" s="51" t="s">
        <v>286</v>
      </c>
      <c r="P34" s="51" t="s">
        <v>344</v>
      </c>
      <c r="Q34" s="51">
        <v>42</v>
      </c>
      <c r="R34" s="51">
        <v>10</v>
      </c>
    </row>
    <row r="35" spans="1:18" ht="20.05" customHeight="1" x14ac:dyDescent="0.2">
      <c r="A35" s="51">
        <v>33</v>
      </c>
      <c r="B35" s="51" t="s">
        <v>128</v>
      </c>
      <c r="C35" s="51">
        <v>1</v>
      </c>
      <c r="D35" s="51">
        <v>3</v>
      </c>
      <c r="E35" s="51">
        <v>10</v>
      </c>
      <c r="F35" s="51">
        <v>20</v>
      </c>
      <c r="G35" s="51">
        <v>46</v>
      </c>
      <c r="H35" s="51">
        <v>6</v>
      </c>
      <c r="I35" s="51">
        <v>10</v>
      </c>
      <c r="J35" s="51">
        <v>12</v>
      </c>
      <c r="K35" s="51">
        <v>7</v>
      </c>
      <c r="L35" s="51">
        <v>7</v>
      </c>
      <c r="M35" s="51">
        <v>2</v>
      </c>
      <c r="N35" s="51">
        <v>2</v>
      </c>
      <c r="O35" s="51" t="s">
        <v>287</v>
      </c>
      <c r="P35" s="51" t="s">
        <v>345</v>
      </c>
      <c r="Q35" s="51">
        <v>37</v>
      </c>
      <c r="R35" s="51">
        <v>9</v>
      </c>
    </row>
    <row r="36" spans="1:18" ht="20.05" customHeight="1" x14ac:dyDescent="0.2">
      <c r="A36" s="51">
        <v>34</v>
      </c>
      <c r="B36" s="51" t="s">
        <v>129</v>
      </c>
      <c r="C36" s="51">
        <v>1</v>
      </c>
      <c r="D36" s="51">
        <v>3</v>
      </c>
      <c r="E36" s="51">
        <v>10</v>
      </c>
      <c r="F36" s="51">
        <v>20</v>
      </c>
      <c r="G36" s="51">
        <v>46</v>
      </c>
      <c r="H36" s="51">
        <v>6</v>
      </c>
      <c r="I36" s="51">
        <v>10</v>
      </c>
      <c r="J36" s="51">
        <v>12</v>
      </c>
      <c r="K36" s="51">
        <v>7</v>
      </c>
      <c r="L36" s="51">
        <v>7</v>
      </c>
      <c r="M36" s="51">
        <v>2</v>
      </c>
      <c r="N36" s="51">
        <v>2</v>
      </c>
      <c r="O36" s="51" t="s">
        <v>287</v>
      </c>
      <c r="P36" s="51" t="s">
        <v>346</v>
      </c>
      <c r="Q36" s="51">
        <v>37</v>
      </c>
      <c r="R36" s="51">
        <v>9</v>
      </c>
    </row>
    <row r="37" spans="1:18" ht="20.05" customHeight="1" x14ac:dyDescent="0.2">
      <c r="A37" s="51">
        <v>35</v>
      </c>
      <c r="B37" s="51" t="s">
        <v>130</v>
      </c>
      <c r="C37" s="51">
        <v>1</v>
      </c>
      <c r="D37" s="51">
        <v>3</v>
      </c>
      <c r="E37" s="51">
        <v>10</v>
      </c>
      <c r="F37" s="51">
        <v>20</v>
      </c>
      <c r="G37" s="51">
        <v>46</v>
      </c>
      <c r="H37" s="51">
        <v>6</v>
      </c>
      <c r="I37" s="51">
        <v>10</v>
      </c>
      <c r="J37" s="51">
        <v>12</v>
      </c>
      <c r="K37" s="51">
        <v>7</v>
      </c>
      <c r="L37" s="51">
        <v>7</v>
      </c>
      <c r="M37" s="51">
        <v>2</v>
      </c>
      <c r="N37" s="51">
        <v>2</v>
      </c>
      <c r="O37" s="51" t="s">
        <v>287</v>
      </c>
      <c r="P37" s="51" t="s">
        <v>347</v>
      </c>
      <c r="Q37" s="51">
        <v>37</v>
      </c>
      <c r="R37" s="51">
        <v>9</v>
      </c>
    </row>
    <row r="38" spans="1:18" ht="20.05" customHeight="1" x14ac:dyDescent="0.2">
      <c r="A38" s="51">
        <v>36</v>
      </c>
      <c r="B38" s="51" t="s">
        <v>131</v>
      </c>
      <c r="C38" s="51">
        <v>1</v>
      </c>
      <c r="D38" s="51">
        <v>3</v>
      </c>
      <c r="E38" s="51">
        <v>10</v>
      </c>
      <c r="F38" s="51">
        <v>22</v>
      </c>
      <c r="G38" s="51">
        <v>52</v>
      </c>
      <c r="H38" s="51">
        <v>7</v>
      </c>
      <c r="I38" s="51">
        <v>11</v>
      </c>
      <c r="J38" s="51">
        <v>13</v>
      </c>
      <c r="K38" s="51">
        <v>7</v>
      </c>
      <c r="L38" s="51">
        <v>8</v>
      </c>
      <c r="M38" s="51">
        <v>3</v>
      </c>
      <c r="N38" s="51">
        <v>3</v>
      </c>
      <c r="O38" s="51" t="s">
        <v>286</v>
      </c>
      <c r="P38" s="51" t="s">
        <v>348</v>
      </c>
      <c r="Q38" s="51">
        <v>42</v>
      </c>
      <c r="R38" s="51">
        <v>10</v>
      </c>
    </row>
    <row r="39" spans="1:18" ht="20.05" customHeight="1" x14ac:dyDescent="0.2">
      <c r="A39" s="51">
        <v>37</v>
      </c>
      <c r="B39" s="51" t="s">
        <v>132</v>
      </c>
      <c r="C39" s="51">
        <v>1</v>
      </c>
      <c r="D39" s="51">
        <v>3</v>
      </c>
      <c r="E39" s="51">
        <v>10</v>
      </c>
      <c r="F39" s="51">
        <v>19</v>
      </c>
      <c r="G39" s="51">
        <v>46</v>
      </c>
      <c r="H39" s="51">
        <v>6</v>
      </c>
      <c r="I39" s="51">
        <v>10</v>
      </c>
      <c r="J39" s="51">
        <v>12</v>
      </c>
      <c r="K39" s="51">
        <v>7</v>
      </c>
      <c r="L39" s="51">
        <v>7</v>
      </c>
      <c r="M39" s="51">
        <v>2</v>
      </c>
      <c r="N39" s="51">
        <v>2</v>
      </c>
      <c r="O39" s="51" t="s">
        <v>287</v>
      </c>
      <c r="P39" s="51" t="s">
        <v>349</v>
      </c>
      <c r="Q39" s="51">
        <v>37</v>
      </c>
      <c r="R39" s="51">
        <v>9</v>
      </c>
    </row>
    <row r="40" spans="1:18" ht="20.05" customHeight="1" x14ac:dyDescent="0.2">
      <c r="A40" s="51">
        <v>38</v>
      </c>
      <c r="B40" s="51" t="s">
        <v>133</v>
      </c>
      <c r="C40" s="51">
        <v>1</v>
      </c>
      <c r="D40" s="51">
        <v>3</v>
      </c>
      <c r="E40" s="51">
        <v>10</v>
      </c>
      <c r="F40" s="51">
        <v>19</v>
      </c>
      <c r="G40" s="51">
        <v>46</v>
      </c>
      <c r="H40" s="51">
        <v>6</v>
      </c>
      <c r="I40" s="51">
        <v>10</v>
      </c>
      <c r="J40" s="51">
        <v>12</v>
      </c>
      <c r="K40" s="51">
        <v>7</v>
      </c>
      <c r="L40" s="51">
        <v>7</v>
      </c>
      <c r="M40" s="51">
        <v>2</v>
      </c>
      <c r="N40" s="51">
        <v>2</v>
      </c>
      <c r="O40" s="51" t="s">
        <v>287</v>
      </c>
      <c r="P40" s="51" t="s">
        <v>350</v>
      </c>
      <c r="Q40" s="51">
        <v>37</v>
      </c>
      <c r="R40" s="51">
        <v>9</v>
      </c>
    </row>
    <row r="41" spans="1:18" ht="20.05" customHeight="1" x14ac:dyDescent="0.2">
      <c r="A41" s="51">
        <v>39</v>
      </c>
      <c r="B41" s="51" t="s">
        <v>134</v>
      </c>
      <c r="C41" s="51">
        <v>1</v>
      </c>
      <c r="D41" s="51">
        <v>3</v>
      </c>
      <c r="E41" s="51">
        <v>9</v>
      </c>
      <c r="F41" s="51">
        <v>19</v>
      </c>
      <c r="G41" s="51">
        <v>43</v>
      </c>
      <c r="H41" s="51">
        <v>6</v>
      </c>
      <c r="I41" s="51">
        <v>9</v>
      </c>
      <c r="J41" s="51">
        <v>12</v>
      </c>
      <c r="K41" s="51">
        <v>6</v>
      </c>
      <c r="L41" s="51">
        <v>6</v>
      </c>
      <c r="M41" s="51">
        <v>2</v>
      </c>
      <c r="N41" s="51">
        <v>2</v>
      </c>
      <c r="O41" s="51" t="s">
        <v>288</v>
      </c>
      <c r="P41" s="51" t="s">
        <v>351</v>
      </c>
      <c r="Q41" s="51">
        <v>35</v>
      </c>
      <c r="R41" s="51">
        <v>8</v>
      </c>
    </row>
    <row r="42" spans="1:18" ht="20.05" customHeight="1" x14ac:dyDescent="0.2">
      <c r="A42" s="51">
        <v>40</v>
      </c>
      <c r="B42" s="51" t="s">
        <v>135</v>
      </c>
      <c r="C42" s="51">
        <v>1</v>
      </c>
      <c r="D42" s="51">
        <v>3</v>
      </c>
      <c r="E42" s="51">
        <v>10</v>
      </c>
      <c r="F42" s="51">
        <v>20</v>
      </c>
      <c r="G42" s="51">
        <v>46</v>
      </c>
      <c r="H42" s="51">
        <v>6</v>
      </c>
      <c r="I42" s="51">
        <v>10</v>
      </c>
      <c r="J42" s="51">
        <v>12</v>
      </c>
      <c r="K42" s="51">
        <v>7</v>
      </c>
      <c r="L42" s="51">
        <v>7</v>
      </c>
      <c r="M42" s="51">
        <v>2</v>
      </c>
      <c r="N42" s="51">
        <v>2</v>
      </c>
      <c r="O42" s="51" t="s">
        <v>287</v>
      </c>
      <c r="P42" s="51" t="s">
        <v>352</v>
      </c>
      <c r="Q42" s="51">
        <v>37</v>
      </c>
      <c r="R42" s="51">
        <v>9</v>
      </c>
    </row>
    <row r="43" spans="1:18" ht="20.05" customHeight="1" x14ac:dyDescent="0.2">
      <c r="A43" s="51">
        <v>41</v>
      </c>
      <c r="B43" s="51" t="s">
        <v>136</v>
      </c>
      <c r="C43" s="51">
        <v>1</v>
      </c>
      <c r="D43" s="51">
        <v>3</v>
      </c>
      <c r="E43" s="51">
        <v>10</v>
      </c>
      <c r="F43" s="51">
        <v>21</v>
      </c>
      <c r="G43" s="51">
        <v>46</v>
      </c>
      <c r="H43" s="51">
        <v>6</v>
      </c>
      <c r="I43" s="51">
        <v>10</v>
      </c>
      <c r="J43" s="51">
        <v>12</v>
      </c>
      <c r="K43" s="51">
        <v>7</v>
      </c>
      <c r="L43" s="51">
        <v>7</v>
      </c>
      <c r="M43" s="51">
        <v>2</v>
      </c>
      <c r="N43" s="51">
        <v>2</v>
      </c>
      <c r="O43" s="51" t="s">
        <v>287</v>
      </c>
      <c r="P43" s="51" t="s">
        <v>353</v>
      </c>
      <c r="Q43" s="51">
        <v>37</v>
      </c>
      <c r="R43" s="51">
        <v>9</v>
      </c>
    </row>
    <row r="44" spans="1:18" ht="20.05" customHeight="1" x14ac:dyDescent="0.2">
      <c r="A44" s="51">
        <v>42</v>
      </c>
      <c r="B44" s="51" t="s">
        <v>137</v>
      </c>
      <c r="C44" s="51">
        <v>1</v>
      </c>
      <c r="D44" s="51">
        <v>3</v>
      </c>
      <c r="E44" s="51">
        <v>10</v>
      </c>
      <c r="F44" s="51">
        <v>20</v>
      </c>
      <c r="G44" s="51">
        <v>46</v>
      </c>
      <c r="H44" s="51">
        <v>6</v>
      </c>
      <c r="I44" s="51">
        <v>10</v>
      </c>
      <c r="J44" s="51">
        <v>12</v>
      </c>
      <c r="K44" s="51">
        <v>7</v>
      </c>
      <c r="L44" s="51">
        <v>7</v>
      </c>
      <c r="M44" s="51">
        <v>2</v>
      </c>
      <c r="N44" s="51">
        <v>2</v>
      </c>
      <c r="O44" s="51" t="s">
        <v>287</v>
      </c>
      <c r="P44" s="51" t="s">
        <v>354</v>
      </c>
      <c r="Q44" s="51">
        <v>37</v>
      </c>
      <c r="R44" s="51">
        <v>9</v>
      </c>
    </row>
    <row r="45" spans="1:18" ht="20.05" customHeight="1" x14ac:dyDescent="0.2">
      <c r="A45" s="51">
        <v>43</v>
      </c>
      <c r="B45" s="51" t="s">
        <v>138</v>
      </c>
      <c r="C45" s="51">
        <v>1</v>
      </c>
      <c r="D45" s="51">
        <v>3</v>
      </c>
      <c r="E45" s="51">
        <v>10</v>
      </c>
      <c r="F45" s="51">
        <v>20</v>
      </c>
      <c r="G45" s="51">
        <v>46</v>
      </c>
      <c r="H45" s="51">
        <v>6</v>
      </c>
      <c r="I45" s="51">
        <v>10</v>
      </c>
      <c r="J45" s="51">
        <v>12</v>
      </c>
      <c r="K45" s="51">
        <v>7</v>
      </c>
      <c r="L45" s="51">
        <v>7</v>
      </c>
      <c r="M45" s="51">
        <v>2</v>
      </c>
      <c r="N45" s="51">
        <v>2</v>
      </c>
      <c r="O45" s="51" t="s">
        <v>287</v>
      </c>
      <c r="P45" s="51" t="s">
        <v>355</v>
      </c>
      <c r="Q45" s="51">
        <v>37</v>
      </c>
      <c r="R45" s="51">
        <v>9</v>
      </c>
    </row>
    <row r="46" spans="1:18" ht="20.05" customHeight="1" x14ac:dyDescent="0.2">
      <c r="A46" s="51">
        <v>44</v>
      </c>
      <c r="B46" s="51" t="s">
        <v>139</v>
      </c>
      <c r="C46" s="51">
        <v>1</v>
      </c>
      <c r="D46" s="51">
        <v>3</v>
      </c>
      <c r="E46" s="51">
        <v>10</v>
      </c>
      <c r="F46" s="51">
        <v>21</v>
      </c>
      <c r="G46" s="51">
        <v>46</v>
      </c>
      <c r="H46" s="51">
        <v>6</v>
      </c>
      <c r="I46" s="51">
        <v>10</v>
      </c>
      <c r="J46" s="51">
        <v>12</v>
      </c>
      <c r="K46" s="51">
        <v>7</v>
      </c>
      <c r="L46" s="51">
        <v>7</v>
      </c>
      <c r="M46" s="51">
        <v>2</v>
      </c>
      <c r="N46" s="51">
        <v>2</v>
      </c>
      <c r="O46" s="51" t="s">
        <v>287</v>
      </c>
      <c r="P46" s="51" t="s">
        <v>356</v>
      </c>
      <c r="Q46" s="51">
        <v>37</v>
      </c>
      <c r="R46" s="51">
        <v>9</v>
      </c>
    </row>
    <row r="47" spans="1:18" ht="20.05" customHeight="1" x14ac:dyDescent="0.2">
      <c r="A47" s="51">
        <v>45</v>
      </c>
      <c r="B47" s="51" t="s">
        <v>140</v>
      </c>
      <c r="C47" s="51">
        <v>1</v>
      </c>
      <c r="D47" s="51">
        <v>3</v>
      </c>
      <c r="E47" s="51">
        <v>10</v>
      </c>
      <c r="F47" s="51">
        <v>19</v>
      </c>
      <c r="G47" s="51">
        <v>46</v>
      </c>
      <c r="H47" s="51">
        <v>6</v>
      </c>
      <c r="I47" s="51">
        <v>10</v>
      </c>
      <c r="J47" s="51">
        <v>12</v>
      </c>
      <c r="K47" s="51">
        <v>7</v>
      </c>
      <c r="L47" s="51">
        <v>7</v>
      </c>
      <c r="M47" s="51">
        <v>2</v>
      </c>
      <c r="N47" s="51">
        <v>2</v>
      </c>
      <c r="O47" s="51" t="s">
        <v>287</v>
      </c>
      <c r="P47" s="51" t="s">
        <v>357</v>
      </c>
      <c r="Q47" s="51">
        <v>37</v>
      </c>
      <c r="R47" s="51">
        <v>9</v>
      </c>
    </row>
    <row r="48" spans="1:18" ht="20.05" customHeight="1" x14ac:dyDescent="0.2">
      <c r="A48" s="51">
        <v>46</v>
      </c>
      <c r="B48" s="51" t="s">
        <v>141</v>
      </c>
      <c r="C48" s="51">
        <v>1</v>
      </c>
      <c r="D48" s="51">
        <v>3</v>
      </c>
      <c r="E48" s="51">
        <v>9</v>
      </c>
      <c r="F48" s="51">
        <v>20</v>
      </c>
      <c r="G48" s="51">
        <v>46</v>
      </c>
      <c r="H48" s="51">
        <v>6</v>
      </c>
      <c r="I48" s="51">
        <v>10</v>
      </c>
      <c r="J48" s="51">
        <v>12</v>
      </c>
      <c r="K48" s="51">
        <v>7</v>
      </c>
      <c r="L48" s="51">
        <v>7</v>
      </c>
      <c r="M48" s="51">
        <v>2</v>
      </c>
      <c r="N48" s="51">
        <v>2</v>
      </c>
      <c r="O48" s="51" t="s">
        <v>287</v>
      </c>
      <c r="P48" s="51" t="s">
        <v>358</v>
      </c>
      <c r="Q48" s="51">
        <v>37</v>
      </c>
      <c r="R48" s="51">
        <v>9</v>
      </c>
    </row>
    <row r="49" spans="1:18" ht="20.05" customHeight="1" x14ac:dyDescent="0.2">
      <c r="A49" s="51">
        <v>47</v>
      </c>
      <c r="B49" s="51" t="s">
        <v>142</v>
      </c>
      <c r="C49" s="51">
        <v>1</v>
      </c>
      <c r="D49" s="51">
        <v>3</v>
      </c>
      <c r="E49" s="51">
        <v>10</v>
      </c>
      <c r="F49" s="51">
        <v>20</v>
      </c>
      <c r="G49" s="51">
        <v>46</v>
      </c>
      <c r="H49" s="51">
        <v>6</v>
      </c>
      <c r="I49" s="51">
        <v>10</v>
      </c>
      <c r="J49" s="51">
        <v>12</v>
      </c>
      <c r="K49" s="51">
        <v>7</v>
      </c>
      <c r="L49" s="51">
        <v>7</v>
      </c>
      <c r="M49" s="51">
        <v>2</v>
      </c>
      <c r="N49" s="51">
        <v>2</v>
      </c>
      <c r="O49" s="51" t="s">
        <v>287</v>
      </c>
      <c r="P49" s="51" t="s">
        <v>359</v>
      </c>
      <c r="Q49" s="51">
        <v>37</v>
      </c>
      <c r="R49" s="51">
        <v>9</v>
      </c>
    </row>
    <row r="50" spans="1:18" ht="20.05" customHeight="1" x14ac:dyDescent="0.2">
      <c r="A50" s="51">
        <v>48</v>
      </c>
      <c r="B50" s="51" t="s">
        <v>143</v>
      </c>
      <c r="C50" s="51">
        <v>1</v>
      </c>
      <c r="D50" s="51">
        <v>3</v>
      </c>
      <c r="E50" s="51">
        <v>10</v>
      </c>
      <c r="F50" s="51">
        <v>25</v>
      </c>
      <c r="G50" s="51">
        <v>55</v>
      </c>
      <c r="H50" s="51">
        <v>8</v>
      </c>
      <c r="I50" s="51">
        <v>11</v>
      </c>
      <c r="J50" s="51">
        <v>13</v>
      </c>
      <c r="K50" s="51">
        <v>8</v>
      </c>
      <c r="L50" s="51">
        <v>9</v>
      </c>
      <c r="M50" s="51">
        <v>3</v>
      </c>
      <c r="N50" s="51">
        <v>3</v>
      </c>
      <c r="O50" s="51" t="s">
        <v>290</v>
      </c>
      <c r="P50" s="51" t="s">
        <v>360</v>
      </c>
      <c r="Q50" s="51">
        <v>44</v>
      </c>
      <c r="R50" s="51">
        <v>11</v>
      </c>
    </row>
    <row r="51" spans="1:18" ht="20.05" customHeight="1" x14ac:dyDescent="0.2">
      <c r="A51" s="51">
        <v>49</v>
      </c>
      <c r="B51" s="51" t="s">
        <v>144</v>
      </c>
      <c r="C51" s="51">
        <v>1</v>
      </c>
      <c r="D51" s="51">
        <v>3</v>
      </c>
      <c r="E51" s="51">
        <v>10</v>
      </c>
      <c r="F51" s="51">
        <v>22</v>
      </c>
      <c r="G51" s="51">
        <v>52</v>
      </c>
      <c r="H51" s="51">
        <v>7</v>
      </c>
      <c r="I51" s="51">
        <v>11</v>
      </c>
      <c r="J51" s="51">
        <v>13</v>
      </c>
      <c r="K51" s="51">
        <v>7</v>
      </c>
      <c r="L51" s="51">
        <v>8</v>
      </c>
      <c r="M51" s="51">
        <v>3</v>
      </c>
      <c r="N51" s="51">
        <v>3</v>
      </c>
      <c r="O51" s="51" t="s">
        <v>286</v>
      </c>
      <c r="P51" s="51" t="s">
        <v>361</v>
      </c>
      <c r="Q51" s="51">
        <v>42</v>
      </c>
      <c r="R51" s="51">
        <v>10</v>
      </c>
    </row>
    <row r="52" spans="1:18" ht="20.05" customHeight="1" x14ac:dyDescent="0.2">
      <c r="A52" s="51">
        <v>50</v>
      </c>
      <c r="B52" s="51" t="s">
        <v>145</v>
      </c>
      <c r="C52" s="51">
        <v>1</v>
      </c>
      <c r="D52" s="51">
        <v>3</v>
      </c>
      <c r="E52" s="51">
        <v>9</v>
      </c>
      <c r="F52" s="51">
        <v>20</v>
      </c>
      <c r="G52" s="51">
        <v>49</v>
      </c>
      <c r="H52" s="51">
        <v>7</v>
      </c>
      <c r="I52" s="51">
        <v>10</v>
      </c>
      <c r="J52" s="51">
        <v>13</v>
      </c>
      <c r="K52" s="51">
        <v>7</v>
      </c>
      <c r="L52" s="51">
        <v>7</v>
      </c>
      <c r="M52" s="51">
        <v>2</v>
      </c>
      <c r="N52" s="51">
        <v>3</v>
      </c>
      <c r="O52" s="51" t="s">
        <v>289</v>
      </c>
      <c r="P52" s="51" t="s">
        <v>362</v>
      </c>
      <c r="Q52" s="51">
        <v>40</v>
      </c>
      <c r="R52" s="51">
        <v>9</v>
      </c>
    </row>
    <row r="53" spans="1:18" ht="20.05" customHeight="1" x14ac:dyDescent="0.2">
      <c r="A53" s="51">
        <v>51</v>
      </c>
      <c r="B53" s="51" t="s">
        <v>146</v>
      </c>
      <c r="C53" s="51">
        <v>1</v>
      </c>
      <c r="D53" s="51">
        <v>3</v>
      </c>
      <c r="E53" s="51">
        <v>10</v>
      </c>
      <c r="F53" s="51">
        <v>21</v>
      </c>
      <c r="G53" s="51">
        <v>49</v>
      </c>
      <c r="H53" s="51">
        <v>7</v>
      </c>
      <c r="I53" s="51">
        <v>10</v>
      </c>
      <c r="J53" s="51">
        <v>13</v>
      </c>
      <c r="K53" s="51">
        <v>7</v>
      </c>
      <c r="L53" s="51">
        <v>7</v>
      </c>
      <c r="M53" s="51">
        <v>2</v>
      </c>
      <c r="N53" s="51">
        <v>3</v>
      </c>
      <c r="O53" s="51" t="s">
        <v>289</v>
      </c>
      <c r="P53" s="51" t="s">
        <v>363</v>
      </c>
      <c r="Q53" s="51">
        <v>40</v>
      </c>
      <c r="R53" s="51">
        <v>9</v>
      </c>
    </row>
    <row r="54" spans="1:18" ht="20.05" customHeight="1" x14ac:dyDescent="0.2">
      <c r="A54" s="51">
        <v>52</v>
      </c>
      <c r="B54" s="51" t="s">
        <v>147</v>
      </c>
      <c r="C54" s="51">
        <v>1</v>
      </c>
      <c r="D54" s="51">
        <v>3</v>
      </c>
      <c r="E54" s="51">
        <v>10</v>
      </c>
      <c r="F54" s="51">
        <v>22</v>
      </c>
      <c r="G54" s="51">
        <v>52</v>
      </c>
      <c r="H54" s="51">
        <v>7</v>
      </c>
      <c r="I54" s="51">
        <v>11</v>
      </c>
      <c r="J54" s="51">
        <v>13</v>
      </c>
      <c r="K54" s="51">
        <v>7</v>
      </c>
      <c r="L54" s="51">
        <v>8</v>
      </c>
      <c r="M54" s="51">
        <v>3</v>
      </c>
      <c r="N54" s="51">
        <v>3</v>
      </c>
      <c r="O54" s="51" t="s">
        <v>286</v>
      </c>
      <c r="P54" s="51" t="s">
        <v>364</v>
      </c>
      <c r="Q54" s="51">
        <v>42</v>
      </c>
      <c r="R54" s="51">
        <v>10</v>
      </c>
    </row>
    <row r="55" spans="1:18" ht="20.05" customHeight="1" x14ac:dyDescent="0.2">
      <c r="A55" s="51">
        <v>53</v>
      </c>
      <c r="B55" s="51" t="s">
        <v>148</v>
      </c>
      <c r="C55" s="51">
        <v>1</v>
      </c>
      <c r="D55" s="51">
        <v>3</v>
      </c>
      <c r="E55" s="51">
        <v>9</v>
      </c>
      <c r="F55" s="51">
        <v>22</v>
      </c>
      <c r="G55" s="51">
        <v>52</v>
      </c>
      <c r="H55" s="51">
        <v>7</v>
      </c>
      <c r="I55" s="51">
        <v>11</v>
      </c>
      <c r="J55" s="51">
        <v>13</v>
      </c>
      <c r="K55" s="51">
        <v>7</v>
      </c>
      <c r="L55" s="51">
        <v>8</v>
      </c>
      <c r="M55" s="51">
        <v>3</v>
      </c>
      <c r="N55" s="51">
        <v>3</v>
      </c>
      <c r="O55" s="51" t="s">
        <v>286</v>
      </c>
      <c r="P55" s="51" t="s">
        <v>365</v>
      </c>
      <c r="Q55" s="51">
        <v>42</v>
      </c>
      <c r="R55" s="51">
        <v>10</v>
      </c>
    </row>
    <row r="56" spans="1:18" ht="20.05" customHeight="1" x14ac:dyDescent="0.2">
      <c r="A56" s="51">
        <v>54</v>
      </c>
      <c r="B56" s="51" t="s">
        <v>149</v>
      </c>
      <c r="C56" s="51">
        <v>1</v>
      </c>
      <c r="D56" s="51">
        <v>3</v>
      </c>
      <c r="E56" s="51">
        <v>10</v>
      </c>
      <c r="F56" s="51">
        <v>23</v>
      </c>
      <c r="G56" s="51">
        <v>52</v>
      </c>
      <c r="H56" s="51">
        <v>7</v>
      </c>
      <c r="I56" s="51">
        <v>11</v>
      </c>
      <c r="J56" s="51">
        <v>13</v>
      </c>
      <c r="K56" s="51">
        <v>7</v>
      </c>
      <c r="L56" s="51">
        <v>8</v>
      </c>
      <c r="M56" s="51">
        <v>3</v>
      </c>
      <c r="N56" s="51">
        <v>3</v>
      </c>
      <c r="O56" s="51" t="s">
        <v>286</v>
      </c>
      <c r="P56" s="51" t="s">
        <v>366</v>
      </c>
      <c r="Q56" s="51">
        <v>42</v>
      </c>
      <c r="R56" s="51">
        <v>10</v>
      </c>
    </row>
    <row r="57" spans="1:18" ht="20.05" customHeight="1" x14ac:dyDescent="0.2">
      <c r="A57" s="51">
        <v>55</v>
      </c>
      <c r="B57" s="51" t="s">
        <v>150</v>
      </c>
      <c r="C57" s="51">
        <v>1</v>
      </c>
      <c r="D57" s="51">
        <v>3</v>
      </c>
      <c r="E57" s="51">
        <v>10</v>
      </c>
      <c r="F57" s="51">
        <v>21</v>
      </c>
      <c r="G57" s="51">
        <v>49</v>
      </c>
      <c r="H57" s="51">
        <v>7</v>
      </c>
      <c r="I57" s="51">
        <v>10</v>
      </c>
      <c r="J57" s="51">
        <v>13</v>
      </c>
      <c r="K57" s="51">
        <v>7</v>
      </c>
      <c r="L57" s="51">
        <v>7</v>
      </c>
      <c r="M57" s="51">
        <v>2</v>
      </c>
      <c r="N57" s="51">
        <v>3</v>
      </c>
      <c r="O57" s="51" t="s">
        <v>289</v>
      </c>
      <c r="P57" s="51" t="s">
        <v>367</v>
      </c>
      <c r="Q57" s="51">
        <v>40</v>
      </c>
      <c r="R57" s="51">
        <v>9</v>
      </c>
    </row>
    <row r="58" spans="1:18" ht="20.05" customHeight="1" x14ac:dyDescent="0.2">
      <c r="A58" s="51">
        <v>56</v>
      </c>
      <c r="B58" s="51" t="s">
        <v>151</v>
      </c>
      <c r="C58" s="51">
        <v>1</v>
      </c>
      <c r="D58" s="51">
        <v>3</v>
      </c>
      <c r="E58" s="51">
        <v>10</v>
      </c>
      <c r="F58" s="51">
        <v>23</v>
      </c>
      <c r="G58" s="51">
        <v>52</v>
      </c>
      <c r="H58" s="51">
        <v>7</v>
      </c>
      <c r="I58" s="51">
        <v>11</v>
      </c>
      <c r="J58" s="51">
        <v>13</v>
      </c>
      <c r="K58" s="51">
        <v>7</v>
      </c>
      <c r="L58" s="51">
        <v>8</v>
      </c>
      <c r="M58" s="51">
        <v>3</v>
      </c>
      <c r="N58" s="51">
        <v>3</v>
      </c>
      <c r="O58" s="51" t="s">
        <v>286</v>
      </c>
      <c r="P58" s="51" t="s">
        <v>368</v>
      </c>
      <c r="Q58" s="51">
        <v>42</v>
      </c>
      <c r="R58" s="51">
        <v>10</v>
      </c>
    </row>
    <row r="59" spans="1:18" ht="20.05" customHeight="1" x14ac:dyDescent="0.2">
      <c r="A59" s="51">
        <v>57</v>
      </c>
      <c r="B59" s="51" t="s">
        <v>152</v>
      </c>
      <c r="C59" s="51">
        <v>1</v>
      </c>
      <c r="D59" s="51">
        <v>3</v>
      </c>
      <c r="E59" s="51">
        <v>10</v>
      </c>
      <c r="F59" s="51">
        <v>20</v>
      </c>
      <c r="G59" s="51">
        <v>46</v>
      </c>
      <c r="H59" s="51">
        <v>6</v>
      </c>
      <c r="I59" s="51">
        <v>10</v>
      </c>
      <c r="J59" s="51">
        <v>12</v>
      </c>
      <c r="K59" s="51">
        <v>7</v>
      </c>
      <c r="L59" s="51">
        <v>7</v>
      </c>
      <c r="M59" s="51">
        <v>2</v>
      </c>
      <c r="N59" s="51">
        <v>2</v>
      </c>
      <c r="O59" s="51" t="s">
        <v>287</v>
      </c>
      <c r="P59" s="51" t="s">
        <v>369</v>
      </c>
      <c r="Q59" s="51">
        <v>37</v>
      </c>
      <c r="R59" s="51">
        <v>9</v>
      </c>
    </row>
    <row r="60" spans="1:18" ht="20.05" customHeight="1" x14ac:dyDescent="0.2">
      <c r="A60" s="51">
        <v>58</v>
      </c>
      <c r="B60" s="51" t="s">
        <v>153</v>
      </c>
      <c r="C60" s="51">
        <v>1</v>
      </c>
      <c r="D60" s="51">
        <v>3</v>
      </c>
      <c r="E60" s="51">
        <v>10</v>
      </c>
      <c r="F60" s="51">
        <v>22</v>
      </c>
      <c r="G60" s="51">
        <v>52</v>
      </c>
      <c r="H60" s="51">
        <v>7</v>
      </c>
      <c r="I60" s="51">
        <v>11</v>
      </c>
      <c r="J60" s="51">
        <v>13</v>
      </c>
      <c r="K60" s="51">
        <v>7</v>
      </c>
      <c r="L60" s="51">
        <v>8</v>
      </c>
      <c r="M60" s="51">
        <v>3</v>
      </c>
      <c r="N60" s="51">
        <v>3</v>
      </c>
      <c r="O60" s="51" t="s">
        <v>286</v>
      </c>
      <c r="P60" s="51" t="s">
        <v>370</v>
      </c>
      <c r="Q60" s="51">
        <v>42</v>
      </c>
      <c r="R60" s="51">
        <v>10</v>
      </c>
    </row>
    <row r="61" spans="1:18" ht="20.05" customHeight="1" x14ac:dyDescent="0.2">
      <c r="A61" s="51">
        <v>59</v>
      </c>
      <c r="B61" s="51" t="s">
        <v>154</v>
      </c>
      <c r="C61" s="51">
        <v>1</v>
      </c>
      <c r="D61" s="51">
        <v>3</v>
      </c>
      <c r="E61" s="51">
        <v>10</v>
      </c>
      <c r="F61" s="51">
        <v>24</v>
      </c>
      <c r="G61" s="51">
        <v>52</v>
      </c>
      <c r="H61" s="51">
        <v>7</v>
      </c>
      <c r="I61" s="51">
        <v>11</v>
      </c>
      <c r="J61" s="51">
        <v>13</v>
      </c>
      <c r="K61" s="51">
        <v>7</v>
      </c>
      <c r="L61" s="51">
        <v>8</v>
      </c>
      <c r="M61" s="51">
        <v>3</v>
      </c>
      <c r="N61" s="51">
        <v>3</v>
      </c>
      <c r="O61" s="51" t="s">
        <v>286</v>
      </c>
      <c r="P61" s="51" t="s">
        <v>371</v>
      </c>
      <c r="Q61" s="51">
        <v>42</v>
      </c>
      <c r="R61" s="51">
        <v>10</v>
      </c>
    </row>
    <row r="62" spans="1:18" ht="20.05" customHeight="1" x14ac:dyDescent="0.2">
      <c r="A62" s="51">
        <v>60</v>
      </c>
      <c r="B62" s="51" t="s">
        <v>155</v>
      </c>
      <c r="C62" s="51">
        <v>1</v>
      </c>
      <c r="D62" s="51">
        <v>3</v>
      </c>
      <c r="E62" s="51">
        <v>10</v>
      </c>
      <c r="F62" s="51">
        <v>20</v>
      </c>
      <c r="G62" s="51">
        <v>43</v>
      </c>
      <c r="H62" s="51">
        <v>6</v>
      </c>
      <c r="I62" s="51">
        <v>9</v>
      </c>
      <c r="J62" s="51">
        <v>12</v>
      </c>
      <c r="K62" s="51">
        <v>6</v>
      </c>
      <c r="L62" s="51">
        <v>6</v>
      </c>
      <c r="M62" s="51">
        <v>2</v>
      </c>
      <c r="N62" s="51">
        <v>2</v>
      </c>
      <c r="O62" s="51" t="s">
        <v>288</v>
      </c>
      <c r="P62" s="51" t="s">
        <v>372</v>
      </c>
      <c r="Q62" s="51">
        <v>35</v>
      </c>
      <c r="R62" s="51">
        <v>8</v>
      </c>
    </row>
    <row r="63" spans="1:18" ht="20.05" customHeight="1" x14ac:dyDescent="0.2">
      <c r="A63" s="51">
        <v>61</v>
      </c>
      <c r="B63" s="51" t="s">
        <v>156</v>
      </c>
      <c r="C63" s="51">
        <v>1</v>
      </c>
      <c r="D63" s="51">
        <v>3</v>
      </c>
      <c r="E63" s="51">
        <v>10</v>
      </c>
      <c r="F63" s="51">
        <v>21</v>
      </c>
      <c r="G63" s="51">
        <v>52</v>
      </c>
      <c r="H63" s="51">
        <v>7</v>
      </c>
      <c r="I63" s="51">
        <v>11</v>
      </c>
      <c r="J63" s="51">
        <v>13</v>
      </c>
      <c r="K63" s="51">
        <v>7</v>
      </c>
      <c r="L63" s="51">
        <v>8</v>
      </c>
      <c r="M63" s="51">
        <v>3</v>
      </c>
      <c r="N63" s="51">
        <v>3</v>
      </c>
      <c r="O63" s="51" t="s">
        <v>286</v>
      </c>
      <c r="P63" s="51" t="s">
        <v>373</v>
      </c>
      <c r="Q63" s="51">
        <v>42</v>
      </c>
      <c r="R63" s="51">
        <v>10</v>
      </c>
    </row>
    <row r="64" spans="1:18" ht="20.05" customHeight="1" x14ac:dyDescent="0.2">
      <c r="A64" s="51">
        <v>62</v>
      </c>
      <c r="B64" s="51" t="s">
        <v>157</v>
      </c>
      <c r="C64" s="51">
        <v>1</v>
      </c>
      <c r="D64" s="51">
        <v>3</v>
      </c>
      <c r="E64" s="51">
        <v>10</v>
      </c>
      <c r="F64" s="51">
        <v>21</v>
      </c>
      <c r="G64" s="51">
        <v>46</v>
      </c>
      <c r="H64" s="51">
        <v>6</v>
      </c>
      <c r="I64" s="51">
        <v>10</v>
      </c>
      <c r="J64" s="51">
        <v>12</v>
      </c>
      <c r="K64" s="51">
        <v>7</v>
      </c>
      <c r="L64" s="51">
        <v>7</v>
      </c>
      <c r="M64" s="51">
        <v>2</v>
      </c>
      <c r="N64" s="51">
        <v>2</v>
      </c>
      <c r="O64" s="51" t="s">
        <v>287</v>
      </c>
      <c r="P64" s="51" t="s">
        <v>374</v>
      </c>
      <c r="Q64" s="51">
        <v>37</v>
      </c>
      <c r="R64" s="51">
        <v>9</v>
      </c>
    </row>
    <row r="65" spans="1:18" ht="20.05" customHeight="1" x14ac:dyDescent="0.2">
      <c r="A65" s="51">
        <v>63</v>
      </c>
      <c r="B65" s="51" t="s">
        <v>158</v>
      </c>
      <c r="C65" s="51">
        <v>1</v>
      </c>
      <c r="D65" s="51">
        <v>3</v>
      </c>
      <c r="E65" s="51">
        <v>10</v>
      </c>
      <c r="F65" s="51">
        <v>22</v>
      </c>
      <c r="G65" s="51">
        <v>49</v>
      </c>
      <c r="H65" s="51">
        <v>7</v>
      </c>
      <c r="I65" s="51">
        <v>10</v>
      </c>
      <c r="J65" s="51">
        <v>13</v>
      </c>
      <c r="K65" s="51">
        <v>7</v>
      </c>
      <c r="L65" s="51">
        <v>7</v>
      </c>
      <c r="M65" s="51">
        <v>2</v>
      </c>
      <c r="N65" s="51">
        <v>3</v>
      </c>
      <c r="O65" s="51" t="s">
        <v>289</v>
      </c>
      <c r="P65" s="51" t="s">
        <v>375</v>
      </c>
      <c r="Q65" s="51">
        <v>40</v>
      </c>
      <c r="R65" s="51">
        <v>9</v>
      </c>
    </row>
    <row r="66" spans="1:18" ht="20.05" customHeight="1" x14ac:dyDescent="0.2">
      <c r="A66" s="51">
        <v>64</v>
      </c>
      <c r="B66" s="51" t="s">
        <v>159</v>
      </c>
      <c r="C66" s="51">
        <v>1</v>
      </c>
      <c r="D66" s="51">
        <v>3</v>
      </c>
      <c r="E66" s="51">
        <v>9</v>
      </c>
      <c r="F66" s="51">
        <v>18</v>
      </c>
      <c r="G66" s="51">
        <v>46</v>
      </c>
      <c r="H66" s="51">
        <v>6</v>
      </c>
      <c r="I66" s="51">
        <v>10</v>
      </c>
      <c r="J66" s="51">
        <v>12</v>
      </c>
      <c r="K66" s="51">
        <v>7</v>
      </c>
      <c r="L66" s="51">
        <v>7</v>
      </c>
      <c r="M66" s="51">
        <v>2</v>
      </c>
      <c r="N66" s="51">
        <v>2</v>
      </c>
      <c r="O66" s="51" t="s">
        <v>287</v>
      </c>
      <c r="P66" s="51" t="s">
        <v>376</v>
      </c>
      <c r="Q66" s="51">
        <v>37</v>
      </c>
      <c r="R66" s="51">
        <v>9</v>
      </c>
    </row>
    <row r="67" spans="1:18" ht="20.05" customHeight="1" x14ac:dyDescent="0.2">
      <c r="A67" s="51">
        <v>65</v>
      </c>
      <c r="B67" s="51" t="s">
        <v>160</v>
      </c>
      <c r="C67" s="51">
        <v>1</v>
      </c>
      <c r="D67" s="51">
        <v>3</v>
      </c>
      <c r="E67" s="51">
        <v>10</v>
      </c>
      <c r="F67" s="51">
        <v>19</v>
      </c>
      <c r="G67" s="51">
        <v>43</v>
      </c>
      <c r="H67" s="51">
        <v>6</v>
      </c>
      <c r="I67" s="51">
        <v>9</v>
      </c>
      <c r="J67" s="51">
        <v>12</v>
      </c>
      <c r="K67" s="51">
        <v>6</v>
      </c>
      <c r="L67" s="51">
        <v>6</v>
      </c>
      <c r="M67" s="51">
        <v>2</v>
      </c>
      <c r="N67" s="51">
        <v>2</v>
      </c>
      <c r="O67" s="51" t="s">
        <v>288</v>
      </c>
      <c r="P67" s="51" t="s">
        <v>377</v>
      </c>
      <c r="Q67" s="51">
        <v>35</v>
      </c>
      <c r="R67" s="51">
        <v>8</v>
      </c>
    </row>
    <row r="68" spans="1:18" ht="20.05" customHeight="1" x14ac:dyDescent="0.2">
      <c r="A68" s="51">
        <v>66</v>
      </c>
      <c r="B68" s="51" t="s">
        <v>161</v>
      </c>
      <c r="C68" s="51">
        <v>1</v>
      </c>
      <c r="D68" s="51">
        <v>4</v>
      </c>
      <c r="E68" s="51">
        <v>9</v>
      </c>
      <c r="F68" s="51">
        <v>22</v>
      </c>
      <c r="G68" s="51">
        <v>52</v>
      </c>
      <c r="H68" s="51">
        <v>7</v>
      </c>
      <c r="I68" s="51">
        <v>11</v>
      </c>
      <c r="J68" s="51">
        <v>13</v>
      </c>
      <c r="K68" s="51">
        <v>7</v>
      </c>
      <c r="L68" s="51">
        <v>8</v>
      </c>
      <c r="M68" s="51">
        <v>3</v>
      </c>
      <c r="N68" s="51">
        <v>3</v>
      </c>
      <c r="O68" s="51" t="s">
        <v>286</v>
      </c>
      <c r="P68" s="51" t="s">
        <v>378</v>
      </c>
      <c r="Q68" s="51">
        <v>42</v>
      </c>
      <c r="R68" s="51">
        <v>10</v>
      </c>
    </row>
    <row r="69" spans="1:18" ht="20.05" customHeight="1" x14ac:dyDescent="0.2">
      <c r="A69" s="51">
        <v>67</v>
      </c>
      <c r="B69" s="51" t="s">
        <v>162</v>
      </c>
      <c r="C69" s="51">
        <v>1</v>
      </c>
      <c r="D69" s="51">
        <v>4</v>
      </c>
      <c r="E69" s="51">
        <v>9</v>
      </c>
      <c r="F69" s="51">
        <v>22</v>
      </c>
      <c r="G69" s="51">
        <v>49</v>
      </c>
      <c r="H69" s="51">
        <v>7</v>
      </c>
      <c r="I69" s="51">
        <v>10</v>
      </c>
      <c r="J69" s="51">
        <v>13</v>
      </c>
      <c r="K69" s="51">
        <v>7</v>
      </c>
      <c r="L69" s="51">
        <v>7</v>
      </c>
      <c r="M69" s="51">
        <v>2</v>
      </c>
      <c r="N69" s="51">
        <v>3</v>
      </c>
      <c r="O69" s="51" t="s">
        <v>289</v>
      </c>
      <c r="P69" s="51" t="s">
        <v>379</v>
      </c>
      <c r="Q69" s="51">
        <v>40</v>
      </c>
      <c r="R69" s="51">
        <v>9</v>
      </c>
    </row>
    <row r="70" spans="1:18" ht="20.05" customHeight="1" x14ac:dyDescent="0.2">
      <c r="A70" s="51">
        <v>68</v>
      </c>
      <c r="B70" s="51" t="s">
        <v>163</v>
      </c>
      <c r="C70" s="51">
        <v>1</v>
      </c>
      <c r="D70" s="51">
        <v>4</v>
      </c>
      <c r="E70" s="51">
        <v>9</v>
      </c>
      <c r="F70" s="51">
        <v>20</v>
      </c>
      <c r="G70" s="51">
        <v>49</v>
      </c>
      <c r="H70" s="51">
        <v>7</v>
      </c>
      <c r="I70" s="51">
        <v>10</v>
      </c>
      <c r="J70" s="51">
        <v>13</v>
      </c>
      <c r="K70" s="51">
        <v>7</v>
      </c>
      <c r="L70" s="51">
        <v>7</v>
      </c>
      <c r="M70" s="51">
        <v>2</v>
      </c>
      <c r="N70" s="51">
        <v>3</v>
      </c>
      <c r="O70" s="51" t="s">
        <v>289</v>
      </c>
      <c r="P70" s="51" t="s">
        <v>380</v>
      </c>
      <c r="Q70" s="51">
        <v>40</v>
      </c>
      <c r="R70" s="51">
        <v>9</v>
      </c>
    </row>
    <row r="71" spans="1:18" ht="20.05" customHeight="1" x14ac:dyDescent="0.2">
      <c r="A71" s="51">
        <v>69</v>
      </c>
      <c r="B71" s="51" t="s">
        <v>164</v>
      </c>
      <c r="C71" s="51">
        <v>1</v>
      </c>
      <c r="D71" s="51">
        <v>3</v>
      </c>
      <c r="E71" s="51">
        <v>10</v>
      </c>
      <c r="F71" s="51">
        <v>23</v>
      </c>
      <c r="G71" s="51">
        <v>52</v>
      </c>
      <c r="H71" s="51">
        <v>7</v>
      </c>
      <c r="I71" s="51">
        <v>11</v>
      </c>
      <c r="J71" s="51">
        <v>13</v>
      </c>
      <c r="K71" s="51">
        <v>7</v>
      </c>
      <c r="L71" s="51">
        <v>8</v>
      </c>
      <c r="M71" s="51">
        <v>3</v>
      </c>
      <c r="N71" s="51">
        <v>3</v>
      </c>
      <c r="O71" s="51" t="s">
        <v>286</v>
      </c>
      <c r="P71" s="51" t="s">
        <v>381</v>
      </c>
      <c r="Q71" s="51">
        <v>42</v>
      </c>
      <c r="R71" s="51">
        <v>10</v>
      </c>
    </row>
    <row r="72" spans="1:18" ht="20.05" customHeight="1" x14ac:dyDescent="0.2">
      <c r="A72" s="51">
        <v>70</v>
      </c>
      <c r="B72" s="51" t="s">
        <v>165</v>
      </c>
      <c r="C72" s="51">
        <v>1</v>
      </c>
      <c r="D72" s="51">
        <v>3</v>
      </c>
      <c r="E72" s="51">
        <v>10</v>
      </c>
      <c r="F72" s="51">
        <v>21</v>
      </c>
      <c r="G72" s="51">
        <v>49</v>
      </c>
      <c r="H72" s="51">
        <v>7</v>
      </c>
      <c r="I72" s="51">
        <v>10</v>
      </c>
      <c r="J72" s="51">
        <v>13</v>
      </c>
      <c r="K72" s="51">
        <v>7</v>
      </c>
      <c r="L72" s="51">
        <v>7</v>
      </c>
      <c r="M72" s="51">
        <v>2</v>
      </c>
      <c r="N72" s="51">
        <v>3</v>
      </c>
      <c r="O72" s="51" t="s">
        <v>289</v>
      </c>
      <c r="P72" s="51" t="s">
        <v>382</v>
      </c>
      <c r="Q72" s="51">
        <v>40</v>
      </c>
      <c r="R72" s="51">
        <v>9</v>
      </c>
    </row>
    <row r="73" spans="1:18" ht="20.05" customHeight="1" x14ac:dyDescent="0.2">
      <c r="A73" s="51">
        <v>71</v>
      </c>
      <c r="B73" s="51" t="s">
        <v>166</v>
      </c>
      <c r="C73" s="51">
        <v>1</v>
      </c>
      <c r="D73" s="51">
        <v>3</v>
      </c>
      <c r="E73" s="51">
        <v>10</v>
      </c>
      <c r="F73" s="51">
        <v>24</v>
      </c>
      <c r="G73" s="51">
        <v>55</v>
      </c>
      <c r="H73" s="51">
        <v>8</v>
      </c>
      <c r="I73" s="51">
        <v>11</v>
      </c>
      <c r="J73" s="51">
        <v>13</v>
      </c>
      <c r="K73" s="51">
        <v>8</v>
      </c>
      <c r="L73" s="51">
        <v>9</v>
      </c>
      <c r="M73" s="51">
        <v>3</v>
      </c>
      <c r="N73" s="51">
        <v>3</v>
      </c>
      <c r="O73" s="51" t="s">
        <v>290</v>
      </c>
      <c r="P73" s="51" t="s">
        <v>383</v>
      </c>
      <c r="Q73" s="51">
        <v>44</v>
      </c>
      <c r="R73" s="51">
        <v>11</v>
      </c>
    </row>
    <row r="74" spans="1:18" ht="20.05" customHeight="1" x14ac:dyDescent="0.2">
      <c r="A74" s="51">
        <v>72</v>
      </c>
      <c r="B74" s="51" t="s">
        <v>167</v>
      </c>
      <c r="C74" s="51">
        <v>1</v>
      </c>
      <c r="D74" s="51">
        <v>3</v>
      </c>
      <c r="E74" s="51">
        <v>10</v>
      </c>
      <c r="F74" s="51">
        <v>23</v>
      </c>
      <c r="G74" s="51">
        <v>52</v>
      </c>
      <c r="H74" s="51">
        <v>7</v>
      </c>
      <c r="I74" s="51">
        <v>11</v>
      </c>
      <c r="J74" s="51">
        <v>13</v>
      </c>
      <c r="K74" s="51">
        <v>7</v>
      </c>
      <c r="L74" s="51">
        <v>8</v>
      </c>
      <c r="M74" s="51">
        <v>3</v>
      </c>
      <c r="N74" s="51">
        <v>3</v>
      </c>
      <c r="O74" s="51" t="s">
        <v>286</v>
      </c>
      <c r="P74" s="51" t="s">
        <v>384</v>
      </c>
      <c r="Q74" s="51">
        <v>42</v>
      </c>
      <c r="R74" s="51">
        <v>10</v>
      </c>
    </row>
    <row r="75" spans="1:18" ht="20.05" customHeight="1" x14ac:dyDescent="0.2">
      <c r="A75" s="51">
        <v>73</v>
      </c>
      <c r="B75" s="51" t="s">
        <v>168</v>
      </c>
      <c r="C75" s="51">
        <v>1</v>
      </c>
      <c r="D75" s="51">
        <v>3</v>
      </c>
      <c r="E75" s="51">
        <v>10</v>
      </c>
      <c r="F75" s="51">
        <v>24</v>
      </c>
      <c r="G75" s="51">
        <v>52</v>
      </c>
      <c r="H75" s="51">
        <v>7</v>
      </c>
      <c r="I75" s="51">
        <v>11</v>
      </c>
      <c r="J75" s="51">
        <v>13</v>
      </c>
      <c r="K75" s="51">
        <v>7</v>
      </c>
      <c r="L75" s="51">
        <v>8</v>
      </c>
      <c r="M75" s="51">
        <v>3</v>
      </c>
      <c r="N75" s="51">
        <v>3</v>
      </c>
      <c r="O75" s="51" t="s">
        <v>286</v>
      </c>
      <c r="P75" s="51" t="s">
        <v>385</v>
      </c>
      <c r="Q75" s="51">
        <v>42</v>
      </c>
      <c r="R75" s="51">
        <v>10</v>
      </c>
    </row>
    <row r="76" spans="1:18" ht="20.05" customHeight="1" x14ac:dyDescent="0.2">
      <c r="A76" s="51">
        <v>74</v>
      </c>
      <c r="B76" s="51" t="s">
        <v>169</v>
      </c>
      <c r="C76" s="51">
        <v>1</v>
      </c>
      <c r="D76" s="51">
        <v>3</v>
      </c>
      <c r="E76" s="51">
        <v>10</v>
      </c>
      <c r="F76" s="51">
        <v>24</v>
      </c>
      <c r="G76" s="51">
        <v>52</v>
      </c>
      <c r="H76" s="51">
        <v>7</v>
      </c>
      <c r="I76" s="51">
        <v>11</v>
      </c>
      <c r="J76" s="51">
        <v>13</v>
      </c>
      <c r="K76" s="51">
        <v>7</v>
      </c>
      <c r="L76" s="51">
        <v>8</v>
      </c>
      <c r="M76" s="51">
        <v>3</v>
      </c>
      <c r="N76" s="51">
        <v>3</v>
      </c>
      <c r="O76" s="51" t="s">
        <v>286</v>
      </c>
      <c r="P76" s="51" t="s">
        <v>386</v>
      </c>
      <c r="Q76" s="51">
        <v>42</v>
      </c>
      <c r="R76" s="51">
        <v>10</v>
      </c>
    </row>
    <row r="77" spans="1:18" ht="20.05" customHeight="1" x14ac:dyDescent="0.2">
      <c r="A77" s="51">
        <v>75</v>
      </c>
      <c r="B77" s="51" t="s">
        <v>170</v>
      </c>
      <c r="C77" s="51">
        <v>1</v>
      </c>
      <c r="D77" s="51">
        <v>3</v>
      </c>
      <c r="E77" s="51">
        <v>10</v>
      </c>
      <c r="F77" s="51">
        <v>21</v>
      </c>
      <c r="G77" s="51">
        <v>52</v>
      </c>
      <c r="H77" s="51">
        <v>7</v>
      </c>
      <c r="I77" s="51">
        <v>11</v>
      </c>
      <c r="J77" s="51">
        <v>13</v>
      </c>
      <c r="K77" s="51">
        <v>7</v>
      </c>
      <c r="L77" s="51">
        <v>8</v>
      </c>
      <c r="M77" s="51">
        <v>3</v>
      </c>
      <c r="N77" s="51">
        <v>3</v>
      </c>
      <c r="O77" s="51" t="s">
        <v>286</v>
      </c>
      <c r="P77" s="51" t="s">
        <v>387</v>
      </c>
      <c r="Q77" s="51">
        <v>42</v>
      </c>
      <c r="R77" s="51">
        <v>10</v>
      </c>
    </row>
    <row r="78" spans="1:18" ht="20.05" customHeight="1" x14ac:dyDescent="0.2">
      <c r="A78" s="51">
        <v>76</v>
      </c>
      <c r="B78" s="51" t="s">
        <v>171</v>
      </c>
      <c r="C78" s="51">
        <v>1</v>
      </c>
      <c r="D78" s="51">
        <v>3</v>
      </c>
      <c r="E78" s="51">
        <v>10</v>
      </c>
      <c r="F78" s="51">
        <v>20</v>
      </c>
      <c r="G78" s="51">
        <v>49</v>
      </c>
      <c r="H78" s="51">
        <v>7</v>
      </c>
      <c r="I78" s="51">
        <v>10</v>
      </c>
      <c r="J78" s="51">
        <v>13</v>
      </c>
      <c r="K78" s="51">
        <v>7</v>
      </c>
      <c r="L78" s="51">
        <v>7</v>
      </c>
      <c r="M78" s="51">
        <v>2</v>
      </c>
      <c r="N78" s="51">
        <v>3</v>
      </c>
      <c r="O78" s="51" t="s">
        <v>289</v>
      </c>
      <c r="P78" s="51" t="s">
        <v>388</v>
      </c>
      <c r="Q78" s="51">
        <v>40</v>
      </c>
      <c r="R78" s="51">
        <v>9</v>
      </c>
    </row>
    <row r="79" spans="1:18" ht="20.05" customHeight="1" x14ac:dyDescent="0.2">
      <c r="A79" s="51">
        <v>77</v>
      </c>
      <c r="B79" s="51" t="s">
        <v>172</v>
      </c>
      <c r="C79" s="51">
        <v>1</v>
      </c>
      <c r="D79" s="51">
        <v>3</v>
      </c>
      <c r="E79" s="51">
        <v>9</v>
      </c>
      <c r="F79" s="51">
        <v>18</v>
      </c>
      <c r="G79" s="51">
        <v>43</v>
      </c>
      <c r="H79" s="51">
        <v>6</v>
      </c>
      <c r="I79" s="51">
        <v>9</v>
      </c>
      <c r="J79" s="51">
        <v>12</v>
      </c>
      <c r="K79" s="51">
        <v>6</v>
      </c>
      <c r="L79" s="51">
        <v>6</v>
      </c>
      <c r="M79" s="51">
        <v>2</v>
      </c>
      <c r="N79" s="51">
        <v>2</v>
      </c>
      <c r="O79" s="51" t="s">
        <v>288</v>
      </c>
      <c r="P79" s="51" t="s">
        <v>389</v>
      </c>
      <c r="Q79" s="51">
        <v>35</v>
      </c>
      <c r="R79" s="51">
        <v>8</v>
      </c>
    </row>
    <row r="80" spans="1:18" ht="20.05" customHeight="1" x14ac:dyDescent="0.2">
      <c r="A80" s="51">
        <v>78</v>
      </c>
      <c r="B80" s="51" t="s">
        <v>173</v>
      </c>
      <c r="C80" s="51">
        <v>1</v>
      </c>
      <c r="D80" s="51">
        <v>3</v>
      </c>
      <c r="E80" s="51">
        <v>10</v>
      </c>
      <c r="F80" s="51">
        <v>20</v>
      </c>
      <c r="G80" s="51">
        <v>46</v>
      </c>
      <c r="H80" s="51">
        <v>6</v>
      </c>
      <c r="I80" s="51">
        <v>10</v>
      </c>
      <c r="J80" s="51">
        <v>12</v>
      </c>
      <c r="K80" s="51">
        <v>7</v>
      </c>
      <c r="L80" s="51">
        <v>7</v>
      </c>
      <c r="M80" s="51">
        <v>2</v>
      </c>
      <c r="N80" s="51">
        <v>2</v>
      </c>
      <c r="O80" s="51" t="s">
        <v>287</v>
      </c>
      <c r="P80" s="51" t="s">
        <v>390</v>
      </c>
      <c r="Q80" s="51">
        <v>37</v>
      </c>
      <c r="R80" s="51">
        <v>9</v>
      </c>
    </row>
    <row r="81" spans="1:18" ht="20.05" customHeight="1" x14ac:dyDescent="0.2">
      <c r="A81" s="51">
        <v>79</v>
      </c>
      <c r="B81" s="51" t="s">
        <v>174</v>
      </c>
      <c r="C81" s="51">
        <v>1</v>
      </c>
      <c r="D81" s="51">
        <v>3</v>
      </c>
      <c r="E81" s="51">
        <v>10</v>
      </c>
      <c r="F81" s="51">
        <v>19</v>
      </c>
      <c r="G81" s="51">
        <v>46</v>
      </c>
      <c r="H81" s="51">
        <v>6</v>
      </c>
      <c r="I81" s="51">
        <v>10</v>
      </c>
      <c r="J81" s="51">
        <v>12</v>
      </c>
      <c r="K81" s="51">
        <v>7</v>
      </c>
      <c r="L81" s="51">
        <v>7</v>
      </c>
      <c r="M81" s="51">
        <v>2</v>
      </c>
      <c r="N81" s="51">
        <v>2</v>
      </c>
      <c r="O81" s="51" t="s">
        <v>287</v>
      </c>
      <c r="P81" s="51" t="s">
        <v>391</v>
      </c>
      <c r="Q81" s="51">
        <v>37</v>
      </c>
      <c r="R81" s="51">
        <v>9</v>
      </c>
    </row>
    <row r="82" spans="1:18" ht="20.05" customHeight="1" x14ac:dyDescent="0.2">
      <c r="A82" s="51">
        <v>80</v>
      </c>
      <c r="B82" s="51" t="s">
        <v>175</v>
      </c>
      <c r="C82" s="51">
        <v>1</v>
      </c>
      <c r="D82" s="51">
        <v>3</v>
      </c>
      <c r="E82" s="51">
        <v>10</v>
      </c>
      <c r="F82" s="51">
        <v>19</v>
      </c>
      <c r="G82" s="51">
        <v>46</v>
      </c>
      <c r="H82" s="51">
        <v>6</v>
      </c>
      <c r="I82" s="51">
        <v>10</v>
      </c>
      <c r="J82" s="51">
        <v>12</v>
      </c>
      <c r="K82" s="51">
        <v>7</v>
      </c>
      <c r="L82" s="51">
        <v>7</v>
      </c>
      <c r="M82" s="51">
        <v>2</v>
      </c>
      <c r="N82" s="51">
        <v>2</v>
      </c>
      <c r="O82" s="51" t="s">
        <v>287</v>
      </c>
      <c r="P82" s="51" t="s">
        <v>392</v>
      </c>
      <c r="Q82" s="51">
        <v>37</v>
      </c>
      <c r="R82" s="51">
        <v>9</v>
      </c>
    </row>
    <row r="83" spans="1:18" ht="20.05" customHeight="1" x14ac:dyDescent="0.2">
      <c r="A83" s="51">
        <v>81</v>
      </c>
      <c r="B83" s="51" t="s">
        <v>176</v>
      </c>
      <c r="C83" s="51">
        <v>1</v>
      </c>
      <c r="D83" s="51">
        <v>3</v>
      </c>
      <c r="E83" s="51">
        <v>8</v>
      </c>
      <c r="F83" s="51">
        <v>19</v>
      </c>
      <c r="G83" s="51">
        <v>43</v>
      </c>
      <c r="H83" s="51">
        <v>6</v>
      </c>
      <c r="I83" s="51">
        <v>9</v>
      </c>
      <c r="J83" s="51">
        <v>12</v>
      </c>
      <c r="K83" s="51">
        <v>6</v>
      </c>
      <c r="L83" s="51">
        <v>6</v>
      </c>
      <c r="M83" s="51">
        <v>2</v>
      </c>
      <c r="N83" s="51">
        <v>2</v>
      </c>
      <c r="O83" s="51" t="s">
        <v>288</v>
      </c>
      <c r="P83" s="51" t="s">
        <v>393</v>
      </c>
      <c r="Q83" s="51">
        <v>35</v>
      </c>
      <c r="R83" s="51">
        <v>8</v>
      </c>
    </row>
    <row r="84" spans="1:18" ht="20.05" customHeight="1" x14ac:dyDescent="0.2">
      <c r="A84" s="51">
        <v>82</v>
      </c>
      <c r="B84" s="51" t="s">
        <v>177</v>
      </c>
      <c r="C84" s="51">
        <v>1</v>
      </c>
      <c r="D84" s="51">
        <v>4</v>
      </c>
      <c r="E84" s="51">
        <v>9</v>
      </c>
      <c r="F84" s="51">
        <v>22</v>
      </c>
      <c r="G84" s="51">
        <v>52</v>
      </c>
      <c r="H84" s="51">
        <v>7</v>
      </c>
      <c r="I84" s="51">
        <v>11</v>
      </c>
      <c r="J84" s="51">
        <v>13</v>
      </c>
      <c r="K84" s="51">
        <v>7</v>
      </c>
      <c r="L84" s="51">
        <v>8</v>
      </c>
      <c r="M84" s="51">
        <v>3</v>
      </c>
      <c r="N84" s="51">
        <v>3</v>
      </c>
      <c r="O84" s="51" t="s">
        <v>286</v>
      </c>
      <c r="P84" s="51" t="s">
        <v>394</v>
      </c>
      <c r="Q84" s="51">
        <v>42</v>
      </c>
      <c r="R84" s="51">
        <v>10</v>
      </c>
    </row>
    <row r="85" spans="1:18" ht="20.05" customHeight="1" x14ac:dyDescent="0.2">
      <c r="A85" s="51">
        <v>83</v>
      </c>
      <c r="B85" s="51" t="s">
        <v>178</v>
      </c>
      <c r="C85" s="51">
        <v>1</v>
      </c>
      <c r="D85" s="51">
        <v>4</v>
      </c>
      <c r="E85" s="51">
        <v>9</v>
      </c>
      <c r="F85" s="51">
        <v>21</v>
      </c>
      <c r="G85" s="51">
        <v>49</v>
      </c>
      <c r="H85" s="51">
        <v>7</v>
      </c>
      <c r="I85" s="51">
        <v>10</v>
      </c>
      <c r="J85" s="51">
        <v>13</v>
      </c>
      <c r="K85" s="51">
        <v>7</v>
      </c>
      <c r="L85" s="51">
        <v>7</v>
      </c>
      <c r="M85" s="51">
        <v>2</v>
      </c>
      <c r="N85" s="51">
        <v>3</v>
      </c>
      <c r="O85" s="51" t="s">
        <v>289</v>
      </c>
      <c r="P85" s="51" t="s">
        <v>395</v>
      </c>
      <c r="Q85" s="51">
        <v>40</v>
      </c>
      <c r="R85" s="51">
        <v>9</v>
      </c>
    </row>
    <row r="86" spans="1:18" ht="20.05" customHeight="1" x14ac:dyDescent="0.2">
      <c r="A86" s="51">
        <v>84</v>
      </c>
      <c r="B86" s="51" t="s">
        <v>179</v>
      </c>
      <c r="C86" s="51">
        <v>1</v>
      </c>
      <c r="D86" s="51">
        <v>4</v>
      </c>
      <c r="E86" s="51">
        <v>9</v>
      </c>
      <c r="F86" s="51">
        <v>20</v>
      </c>
      <c r="G86" s="51">
        <v>46</v>
      </c>
      <c r="H86" s="51">
        <v>6</v>
      </c>
      <c r="I86" s="51">
        <v>10</v>
      </c>
      <c r="J86" s="51">
        <v>12</v>
      </c>
      <c r="K86" s="51">
        <v>7</v>
      </c>
      <c r="L86" s="51">
        <v>7</v>
      </c>
      <c r="M86" s="51">
        <v>2</v>
      </c>
      <c r="N86" s="51">
        <v>2</v>
      </c>
      <c r="O86" s="51" t="s">
        <v>287</v>
      </c>
      <c r="P86" s="51" t="s">
        <v>396</v>
      </c>
      <c r="Q86" s="51">
        <v>37</v>
      </c>
      <c r="R86" s="51">
        <v>9</v>
      </c>
    </row>
    <row r="87" spans="1:18" ht="20.05" customHeight="1" x14ac:dyDescent="0.2">
      <c r="A87" s="51">
        <v>85</v>
      </c>
      <c r="B87" s="51" t="s">
        <v>180</v>
      </c>
      <c r="C87" s="51">
        <v>1</v>
      </c>
      <c r="D87" s="51">
        <v>3</v>
      </c>
      <c r="E87" s="51">
        <v>10</v>
      </c>
      <c r="F87" s="51">
        <v>21</v>
      </c>
      <c r="G87" s="51">
        <v>52</v>
      </c>
      <c r="H87" s="51">
        <v>7</v>
      </c>
      <c r="I87" s="51">
        <v>11</v>
      </c>
      <c r="J87" s="51">
        <v>13</v>
      </c>
      <c r="K87" s="51">
        <v>7</v>
      </c>
      <c r="L87" s="51">
        <v>8</v>
      </c>
      <c r="M87" s="51">
        <v>3</v>
      </c>
      <c r="N87" s="51">
        <v>3</v>
      </c>
      <c r="O87" s="51" t="s">
        <v>286</v>
      </c>
      <c r="P87" s="51" t="s">
        <v>397</v>
      </c>
      <c r="Q87" s="51">
        <v>42</v>
      </c>
      <c r="R87" s="51">
        <v>10</v>
      </c>
    </row>
    <row r="88" spans="1:18" ht="20.05" customHeight="1" x14ac:dyDescent="0.2">
      <c r="A88" s="51">
        <v>86</v>
      </c>
      <c r="B88" s="51" t="s">
        <v>181</v>
      </c>
      <c r="C88" s="51">
        <v>1</v>
      </c>
      <c r="D88" s="51">
        <v>3</v>
      </c>
      <c r="E88" s="51">
        <v>10</v>
      </c>
      <c r="F88" s="51">
        <v>21</v>
      </c>
      <c r="G88" s="51">
        <v>49</v>
      </c>
      <c r="H88" s="51">
        <v>7</v>
      </c>
      <c r="I88" s="51">
        <v>10</v>
      </c>
      <c r="J88" s="51">
        <v>13</v>
      </c>
      <c r="K88" s="51">
        <v>7</v>
      </c>
      <c r="L88" s="51">
        <v>7</v>
      </c>
      <c r="M88" s="51">
        <v>2</v>
      </c>
      <c r="N88" s="51">
        <v>3</v>
      </c>
      <c r="O88" s="51" t="s">
        <v>289</v>
      </c>
      <c r="P88" s="51" t="s">
        <v>398</v>
      </c>
      <c r="Q88" s="51">
        <v>40</v>
      </c>
      <c r="R88" s="51">
        <v>9</v>
      </c>
    </row>
    <row r="89" spans="1:18" ht="20.05" customHeight="1" x14ac:dyDescent="0.2">
      <c r="A89" s="51">
        <v>87</v>
      </c>
      <c r="B89" s="51" t="s">
        <v>182</v>
      </c>
      <c r="C89" s="51">
        <v>1</v>
      </c>
      <c r="D89" s="51">
        <v>3</v>
      </c>
      <c r="E89" s="51">
        <v>10</v>
      </c>
      <c r="F89" s="51">
        <v>20</v>
      </c>
      <c r="G89" s="51">
        <v>46</v>
      </c>
      <c r="H89" s="51">
        <v>6</v>
      </c>
      <c r="I89" s="51">
        <v>10</v>
      </c>
      <c r="J89" s="51">
        <v>12</v>
      </c>
      <c r="K89" s="51">
        <v>7</v>
      </c>
      <c r="L89" s="51">
        <v>7</v>
      </c>
      <c r="M89" s="51">
        <v>2</v>
      </c>
      <c r="N89" s="51">
        <v>2</v>
      </c>
      <c r="O89" s="51" t="s">
        <v>287</v>
      </c>
      <c r="P89" s="51" t="s">
        <v>399</v>
      </c>
      <c r="Q89" s="51">
        <v>37</v>
      </c>
      <c r="R89" s="51">
        <v>9</v>
      </c>
    </row>
    <row r="90" spans="1:18" ht="20.05" customHeight="1" x14ac:dyDescent="0.2">
      <c r="A90" s="51">
        <v>88</v>
      </c>
      <c r="B90" s="51" t="s">
        <v>183</v>
      </c>
      <c r="C90" s="51">
        <v>1</v>
      </c>
      <c r="D90" s="51">
        <v>3</v>
      </c>
      <c r="E90" s="51">
        <v>10</v>
      </c>
      <c r="F90" s="51">
        <v>20</v>
      </c>
      <c r="G90" s="51">
        <v>46</v>
      </c>
      <c r="H90" s="51">
        <v>6</v>
      </c>
      <c r="I90" s="51">
        <v>10</v>
      </c>
      <c r="J90" s="51">
        <v>12</v>
      </c>
      <c r="K90" s="51">
        <v>7</v>
      </c>
      <c r="L90" s="51">
        <v>7</v>
      </c>
      <c r="M90" s="51">
        <v>2</v>
      </c>
      <c r="N90" s="51">
        <v>2</v>
      </c>
      <c r="O90" s="51" t="s">
        <v>287</v>
      </c>
      <c r="P90" s="51" t="s">
        <v>400</v>
      </c>
      <c r="Q90" s="51">
        <v>37</v>
      </c>
      <c r="R90" s="51">
        <v>9</v>
      </c>
    </row>
    <row r="91" spans="1:18" ht="20.05" customHeight="1" x14ac:dyDescent="0.2">
      <c r="A91" s="51">
        <v>89</v>
      </c>
      <c r="B91" s="51" t="s">
        <v>184</v>
      </c>
      <c r="C91" s="51">
        <v>1</v>
      </c>
      <c r="D91" s="51">
        <v>3</v>
      </c>
      <c r="E91" s="51">
        <v>10</v>
      </c>
      <c r="F91" s="51">
        <v>22</v>
      </c>
      <c r="G91" s="51">
        <v>52</v>
      </c>
      <c r="H91" s="51">
        <v>7</v>
      </c>
      <c r="I91" s="51">
        <v>11</v>
      </c>
      <c r="J91" s="51">
        <v>13</v>
      </c>
      <c r="K91" s="51">
        <v>7</v>
      </c>
      <c r="L91" s="51">
        <v>8</v>
      </c>
      <c r="M91" s="51">
        <v>3</v>
      </c>
      <c r="N91" s="51">
        <v>3</v>
      </c>
      <c r="O91" s="51" t="s">
        <v>286</v>
      </c>
      <c r="P91" s="51" t="s">
        <v>401</v>
      </c>
      <c r="Q91" s="51">
        <v>42</v>
      </c>
      <c r="R91" s="51">
        <v>10</v>
      </c>
    </row>
    <row r="92" spans="1:18" ht="20.05" customHeight="1" x14ac:dyDescent="0.2">
      <c r="A92" s="51">
        <v>90</v>
      </c>
      <c r="B92" s="51" t="s">
        <v>185</v>
      </c>
      <c r="C92" s="51">
        <v>1</v>
      </c>
      <c r="D92" s="51">
        <v>3</v>
      </c>
      <c r="E92" s="51">
        <v>10</v>
      </c>
      <c r="F92" s="51">
        <v>19</v>
      </c>
      <c r="G92" s="51">
        <v>46</v>
      </c>
      <c r="H92" s="51">
        <v>6</v>
      </c>
      <c r="I92" s="51">
        <v>10</v>
      </c>
      <c r="J92" s="51">
        <v>12</v>
      </c>
      <c r="K92" s="51">
        <v>7</v>
      </c>
      <c r="L92" s="51">
        <v>7</v>
      </c>
      <c r="M92" s="51">
        <v>2</v>
      </c>
      <c r="N92" s="51">
        <v>2</v>
      </c>
      <c r="O92" s="51" t="s">
        <v>287</v>
      </c>
      <c r="P92" s="51" t="s">
        <v>402</v>
      </c>
      <c r="Q92" s="51">
        <v>37</v>
      </c>
      <c r="R92" s="51">
        <v>9</v>
      </c>
    </row>
    <row r="93" spans="1:18" ht="20.05" customHeight="1" x14ac:dyDescent="0.2">
      <c r="A93" s="51">
        <v>91</v>
      </c>
      <c r="B93" s="51" t="s">
        <v>186</v>
      </c>
      <c r="C93" s="51">
        <v>1</v>
      </c>
      <c r="D93" s="51">
        <v>3</v>
      </c>
      <c r="E93" s="51">
        <v>10</v>
      </c>
      <c r="F93" s="51">
        <v>19</v>
      </c>
      <c r="G93" s="51">
        <v>43</v>
      </c>
      <c r="H93" s="51">
        <v>6</v>
      </c>
      <c r="I93" s="51">
        <v>9</v>
      </c>
      <c r="J93" s="51">
        <v>12</v>
      </c>
      <c r="K93" s="51">
        <v>6</v>
      </c>
      <c r="L93" s="51">
        <v>6</v>
      </c>
      <c r="M93" s="51">
        <v>2</v>
      </c>
      <c r="N93" s="51">
        <v>2</v>
      </c>
      <c r="O93" s="51" t="s">
        <v>288</v>
      </c>
      <c r="P93" s="51" t="s">
        <v>403</v>
      </c>
      <c r="Q93" s="51">
        <v>35</v>
      </c>
      <c r="R93" s="51">
        <v>8</v>
      </c>
    </row>
    <row r="94" spans="1:18" ht="20.05" customHeight="1" x14ac:dyDescent="0.2">
      <c r="A94" s="51">
        <v>92</v>
      </c>
      <c r="B94" s="51" t="s">
        <v>187</v>
      </c>
      <c r="C94" s="51">
        <v>1</v>
      </c>
      <c r="D94" s="51">
        <v>3</v>
      </c>
      <c r="E94" s="51">
        <v>10</v>
      </c>
      <c r="F94" s="51">
        <v>20</v>
      </c>
      <c r="G94" s="51">
        <v>52</v>
      </c>
      <c r="H94" s="51">
        <v>7</v>
      </c>
      <c r="I94" s="51">
        <v>11</v>
      </c>
      <c r="J94" s="51">
        <v>13</v>
      </c>
      <c r="K94" s="51">
        <v>7</v>
      </c>
      <c r="L94" s="51">
        <v>8</v>
      </c>
      <c r="M94" s="51">
        <v>3</v>
      </c>
      <c r="N94" s="51">
        <v>3</v>
      </c>
      <c r="O94" s="51" t="s">
        <v>286</v>
      </c>
      <c r="P94" s="51" t="s">
        <v>404</v>
      </c>
      <c r="Q94" s="51">
        <v>42</v>
      </c>
      <c r="R94" s="51">
        <v>10</v>
      </c>
    </row>
    <row r="95" spans="1:18" ht="20.05" customHeight="1" x14ac:dyDescent="0.2">
      <c r="A95" s="51">
        <v>93</v>
      </c>
      <c r="B95" s="51" t="s">
        <v>188</v>
      </c>
      <c r="C95" s="51">
        <v>1</v>
      </c>
      <c r="D95" s="51">
        <v>3</v>
      </c>
      <c r="E95" s="51">
        <v>10</v>
      </c>
      <c r="F95" s="51">
        <v>20</v>
      </c>
      <c r="G95" s="51">
        <v>49</v>
      </c>
      <c r="H95" s="51">
        <v>7</v>
      </c>
      <c r="I95" s="51">
        <v>10</v>
      </c>
      <c r="J95" s="51">
        <v>13</v>
      </c>
      <c r="K95" s="51">
        <v>7</v>
      </c>
      <c r="L95" s="51">
        <v>7</v>
      </c>
      <c r="M95" s="51">
        <v>2</v>
      </c>
      <c r="N95" s="51">
        <v>3</v>
      </c>
      <c r="O95" s="51" t="s">
        <v>289</v>
      </c>
      <c r="P95" s="51" t="s">
        <v>405</v>
      </c>
      <c r="Q95" s="51">
        <v>40</v>
      </c>
      <c r="R95" s="51">
        <v>9</v>
      </c>
    </row>
    <row r="96" spans="1:18" ht="20.05" customHeight="1" x14ac:dyDescent="0.2">
      <c r="A96" s="51">
        <v>94</v>
      </c>
      <c r="B96" s="51" t="s">
        <v>189</v>
      </c>
      <c r="C96" s="51">
        <v>1</v>
      </c>
      <c r="D96" s="51">
        <v>3</v>
      </c>
      <c r="E96" s="51">
        <v>9</v>
      </c>
      <c r="F96" s="51">
        <v>19</v>
      </c>
      <c r="G96" s="51">
        <v>46</v>
      </c>
      <c r="H96" s="51">
        <v>6</v>
      </c>
      <c r="I96" s="51">
        <v>10</v>
      </c>
      <c r="J96" s="51">
        <v>12</v>
      </c>
      <c r="K96" s="51">
        <v>7</v>
      </c>
      <c r="L96" s="51">
        <v>7</v>
      </c>
      <c r="M96" s="51">
        <v>2</v>
      </c>
      <c r="N96" s="51">
        <v>2</v>
      </c>
      <c r="O96" s="51" t="s">
        <v>287</v>
      </c>
      <c r="P96" s="51" t="s">
        <v>406</v>
      </c>
      <c r="Q96" s="51">
        <v>37</v>
      </c>
      <c r="R96" s="51">
        <v>9</v>
      </c>
    </row>
    <row r="97" spans="1:18" ht="20.05" customHeight="1" x14ac:dyDescent="0.2">
      <c r="A97" s="51">
        <v>95</v>
      </c>
      <c r="B97" s="51" t="s">
        <v>190</v>
      </c>
      <c r="C97" s="51">
        <v>1</v>
      </c>
      <c r="D97" s="51">
        <v>3</v>
      </c>
      <c r="E97" s="51">
        <v>9</v>
      </c>
      <c r="F97" s="51">
        <v>20</v>
      </c>
      <c r="G97" s="51">
        <v>46</v>
      </c>
      <c r="H97" s="51">
        <v>6</v>
      </c>
      <c r="I97" s="51">
        <v>10</v>
      </c>
      <c r="J97" s="51">
        <v>12</v>
      </c>
      <c r="K97" s="51">
        <v>7</v>
      </c>
      <c r="L97" s="51">
        <v>7</v>
      </c>
      <c r="M97" s="51">
        <v>2</v>
      </c>
      <c r="N97" s="51">
        <v>2</v>
      </c>
      <c r="O97" s="51" t="s">
        <v>287</v>
      </c>
      <c r="P97" s="51" t="s">
        <v>407</v>
      </c>
      <c r="Q97" s="51">
        <v>37</v>
      </c>
      <c r="R97" s="51">
        <v>9</v>
      </c>
    </row>
    <row r="98" spans="1:18" ht="20.05" customHeight="1" x14ac:dyDescent="0.2">
      <c r="A98" s="51">
        <v>96</v>
      </c>
      <c r="B98" s="51" t="s">
        <v>191</v>
      </c>
      <c r="C98" s="51">
        <v>1</v>
      </c>
      <c r="D98" s="51">
        <v>3</v>
      </c>
      <c r="E98" s="51">
        <v>10</v>
      </c>
      <c r="F98" s="51">
        <v>22</v>
      </c>
      <c r="G98" s="51">
        <v>49</v>
      </c>
      <c r="H98" s="51">
        <v>7</v>
      </c>
      <c r="I98" s="51">
        <v>10</v>
      </c>
      <c r="J98" s="51">
        <v>13</v>
      </c>
      <c r="K98" s="51">
        <v>7</v>
      </c>
      <c r="L98" s="51">
        <v>7</v>
      </c>
      <c r="M98" s="51">
        <v>2</v>
      </c>
      <c r="N98" s="51">
        <v>3</v>
      </c>
      <c r="O98" s="51" t="s">
        <v>289</v>
      </c>
      <c r="P98" s="51" t="s">
        <v>408</v>
      </c>
      <c r="Q98" s="51">
        <v>40</v>
      </c>
      <c r="R98" s="51">
        <v>9</v>
      </c>
    </row>
    <row r="99" spans="1:18" ht="20.05" customHeight="1" x14ac:dyDescent="0.2">
      <c r="A99" s="51">
        <v>97</v>
      </c>
      <c r="B99" s="51" t="s">
        <v>192</v>
      </c>
      <c r="C99" s="51">
        <v>1</v>
      </c>
      <c r="D99" s="51">
        <v>3</v>
      </c>
      <c r="E99" s="51">
        <v>10</v>
      </c>
      <c r="F99" s="51">
        <v>20</v>
      </c>
      <c r="G99" s="51">
        <v>46</v>
      </c>
      <c r="H99" s="51">
        <v>6</v>
      </c>
      <c r="I99" s="51">
        <v>10</v>
      </c>
      <c r="J99" s="51">
        <v>12</v>
      </c>
      <c r="K99" s="51">
        <v>7</v>
      </c>
      <c r="L99" s="51">
        <v>7</v>
      </c>
      <c r="M99" s="51">
        <v>2</v>
      </c>
      <c r="N99" s="51">
        <v>2</v>
      </c>
      <c r="O99" s="51" t="s">
        <v>287</v>
      </c>
      <c r="P99" s="51" t="s">
        <v>409</v>
      </c>
      <c r="Q99" s="51">
        <v>37</v>
      </c>
      <c r="R99" s="51">
        <v>9</v>
      </c>
    </row>
    <row r="100" spans="1:18" ht="20.05" customHeight="1" x14ac:dyDescent="0.2">
      <c r="A100" s="51">
        <v>98</v>
      </c>
      <c r="B100" s="51" t="s">
        <v>193</v>
      </c>
      <c r="C100" s="51">
        <v>1</v>
      </c>
      <c r="D100" s="51">
        <v>3</v>
      </c>
      <c r="E100" s="51">
        <v>10</v>
      </c>
      <c r="F100" s="51">
        <v>20</v>
      </c>
      <c r="G100" s="51">
        <v>46</v>
      </c>
      <c r="H100" s="51">
        <v>6</v>
      </c>
      <c r="I100" s="51">
        <v>10</v>
      </c>
      <c r="J100" s="51">
        <v>12</v>
      </c>
      <c r="K100" s="51">
        <v>7</v>
      </c>
      <c r="L100" s="51">
        <v>7</v>
      </c>
      <c r="M100" s="51">
        <v>2</v>
      </c>
      <c r="N100" s="51">
        <v>2</v>
      </c>
      <c r="O100" s="51" t="s">
        <v>287</v>
      </c>
      <c r="P100" s="51" t="s">
        <v>410</v>
      </c>
      <c r="Q100" s="51">
        <v>37</v>
      </c>
      <c r="R100" s="51">
        <v>9</v>
      </c>
    </row>
    <row r="101" spans="1:18" ht="20.05" customHeight="1" x14ac:dyDescent="0.2">
      <c r="A101" s="51">
        <v>99</v>
      </c>
      <c r="B101" s="51" t="s">
        <v>194</v>
      </c>
      <c r="C101" s="51">
        <v>1</v>
      </c>
      <c r="D101" s="51">
        <v>3</v>
      </c>
      <c r="E101" s="51">
        <v>9</v>
      </c>
      <c r="F101" s="51">
        <v>21</v>
      </c>
      <c r="G101" s="51">
        <v>52</v>
      </c>
      <c r="H101" s="51">
        <v>7</v>
      </c>
      <c r="I101" s="51">
        <v>11</v>
      </c>
      <c r="J101" s="51">
        <v>13</v>
      </c>
      <c r="K101" s="51">
        <v>7</v>
      </c>
      <c r="L101" s="51">
        <v>8</v>
      </c>
      <c r="M101" s="51">
        <v>3</v>
      </c>
      <c r="N101" s="51">
        <v>3</v>
      </c>
      <c r="O101" s="51" t="s">
        <v>286</v>
      </c>
      <c r="P101" s="51" t="s">
        <v>411</v>
      </c>
      <c r="Q101" s="51">
        <v>42</v>
      </c>
      <c r="R101" s="51">
        <v>10</v>
      </c>
    </row>
    <row r="102" spans="1:18" ht="20.05" customHeight="1" x14ac:dyDescent="0.2">
      <c r="A102" s="51">
        <v>100</v>
      </c>
      <c r="B102" s="51" t="s">
        <v>195</v>
      </c>
      <c r="C102" s="51">
        <v>1</v>
      </c>
      <c r="D102" s="51">
        <v>3</v>
      </c>
      <c r="E102" s="51">
        <v>10</v>
      </c>
      <c r="F102" s="51">
        <v>22</v>
      </c>
      <c r="G102" s="51">
        <v>49</v>
      </c>
      <c r="H102" s="51">
        <v>7</v>
      </c>
      <c r="I102" s="51">
        <v>10</v>
      </c>
      <c r="J102" s="51">
        <v>13</v>
      </c>
      <c r="K102" s="51">
        <v>7</v>
      </c>
      <c r="L102" s="51">
        <v>7</v>
      </c>
      <c r="M102" s="51">
        <v>2</v>
      </c>
      <c r="N102" s="51">
        <v>3</v>
      </c>
      <c r="O102" s="51" t="s">
        <v>289</v>
      </c>
      <c r="P102" s="51" t="s">
        <v>412</v>
      </c>
      <c r="Q102" s="51">
        <v>40</v>
      </c>
      <c r="R102" s="51">
        <v>9</v>
      </c>
    </row>
    <row r="103" spans="1:18" ht="20.05" customHeight="1" x14ac:dyDescent="0.2">
      <c r="A103" s="51">
        <v>101</v>
      </c>
      <c r="B103" s="51" t="s">
        <v>196</v>
      </c>
      <c r="C103" s="51">
        <v>1</v>
      </c>
      <c r="D103" s="51">
        <v>3</v>
      </c>
      <c r="E103" s="51">
        <v>10</v>
      </c>
      <c r="F103" s="51">
        <v>22</v>
      </c>
      <c r="G103" s="51">
        <v>52</v>
      </c>
      <c r="H103" s="51">
        <v>7</v>
      </c>
      <c r="I103" s="51">
        <v>11</v>
      </c>
      <c r="J103" s="51">
        <v>13</v>
      </c>
      <c r="K103" s="51">
        <v>7</v>
      </c>
      <c r="L103" s="51">
        <v>8</v>
      </c>
      <c r="M103" s="51">
        <v>3</v>
      </c>
      <c r="N103" s="51">
        <v>3</v>
      </c>
      <c r="O103" s="51" t="s">
        <v>286</v>
      </c>
      <c r="P103" s="51" t="s">
        <v>413</v>
      </c>
      <c r="Q103" s="51">
        <v>42</v>
      </c>
      <c r="R103" s="51">
        <v>10</v>
      </c>
    </row>
    <row r="104" spans="1:18" ht="20.05" customHeight="1" x14ac:dyDescent="0.2">
      <c r="A104" s="51">
        <v>102</v>
      </c>
      <c r="B104" s="51" t="s">
        <v>197</v>
      </c>
      <c r="C104" s="51">
        <v>1</v>
      </c>
      <c r="D104" s="51">
        <v>3</v>
      </c>
      <c r="E104" s="51">
        <v>10</v>
      </c>
      <c r="F104" s="51">
        <v>20</v>
      </c>
      <c r="G104" s="51">
        <v>46</v>
      </c>
      <c r="H104" s="51">
        <v>6</v>
      </c>
      <c r="I104" s="51">
        <v>10</v>
      </c>
      <c r="J104" s="51">
        <v>12</v>
      </c>
      <c r="K104" s="51">
        <v>7</v>
      </c>
      <c r="L104" s="51">
        <v>7</v>
      </c>
      <c r="M104" s="51">
        <v>2</v>
      </c>
      <c r="N104" s="51">
        <v>2</v>
      </c>
      <c r="O104" s="51" t="s">
        <v>287</v>
      </c>
      <c r="P104" s="51" t="s">
        <v>414</v>
      </c>
      <c r="Q104" s="51">
        <v>37</v>
      </c>
      <c r="R104" s="51">
        <v>9</v>
      </c>
    </row>
    <row r="105" spans="1:18" ht="20.05" customHeight="1" x14ac:dyDescent="0.2">
      <c r="A105" s="51">
        <v>103</v>
      </c>
      <c r="B105" s="51" t="s">
        <v>198</v>
      </c>
      <c r="C105" s="51">
        <v>1</v>
      </c>
      <c r="D105" s="51">
        <v>3</v>
      </c>
      <c r="E105" s="51">
        <v>10</v>
      </c>
      <c r="F105" s="51">
        <v>19</v>
      </c>
      <c r="G105" s="51">
        <v>43</v>
      </c>
      <c r="H105" s="51">
        <v>6</v>
      </c>
      <c r="I105" s="51">
        <v>9</v>
      </c>
      <c r="J105" s="51">
        <v>12</v>
      </c>
      <c r="K105" s="51">
        <v>6</v>
      </c>
      <c r="L105" s="51">
        <v>6</v>
      </c>
      <c r="M105" s="51">
        <v>2</v>
      </c>
      <c r="N105" s="51">
        <v>2</v>
      </c>
      <c r="O105" s="51" t="s">
        <v>288</v>
      </c>
      <c r="P105" s="51" t="s">
        <v>415</v>
      </c>
      <c r="Q105" s="51">
        <v>35</v>
      </c>
      <c r="R105" s="51">
        <v>8</v>
      </c>
    </row>
    <row r="106" spans="1:18" ht="20.05" customHeight="1" x14ac:dyDescent="0.2">
      <c r="A106" s="51">
        <v>104</v>
      </c>
      <c r="B106" s="51" t="s">
        <v>199</v>
      </c>
      <c r="C106" s="51">
        <v>1</v>
      </c>
      <c r="D106" s="51">
        <v>3</v>
      </c>
      <c r="E106" s="51">
        <v>9</v>
      </c>
      <c r="F106" s="51">
        <v>19</v>
      </c>
      <c r="G106" s="51">
        <v>46</v>
      </c>
      <c r="H106" s="51">
        <v>6</v>
      </c>
      <c r="I106" s="51">
        <v>10</v>
      </c>
      <c r="J106" s="51">
        <v>12</v>
      </c>
      <c r="K106" s="51">
        <v>7</v>
      </c>
      <c r="L106" s="51">
        <v>7</v>
      </c>
      <c r="M106" s="51">
        <v>2</v>
      </c>
      <c r="N106" s="51">
        <v>2</v>
      </c>
      <c r="O106" s="51" t="s">
        <v>287</v>
      </c>
      <c r="P106" s="51" t="s">
        <v>416</v>
      </c>
      <c r="Q106" s="51">
        <v>37</v>
      </c>
      <c r="R106" s="51">
        <v>9</v>
      </c>
    </row>
    <row r="107" spans="1:18" ht="20.05" customHeight="1" x14ac:dyDescent="0.2">
      <c r="A107" s="51">
        <v>105</v>
      </c>
      <c r="B107" s="51" t="s">
        <v>200</v>
      </c>
      <c r="C107" s="51">
        <v>1</v>
      </c>
      <c r="D107" s="51">
        <v>3</v>
      </c>
      <c r="E107" s="51">
        <v>10</v>
      </c>
      <c r="F107" s="51">
        <v>22</v>
      </c>
      <c r="G107" s="51">
        <v>52</v>
      </c>
      <c r="H107" s="51">
        <v>7</v>
      </c>
      <c r="I107" s="51">
        <v>11</v>
      </c>
      <c r="J107" s="51">
        <v>13</v>
      </c>
      <c r="K107" s="51">
        <v>7</v>
      </c>
      <c r="L107" s="51">
        <v>8</v>
      </c>
      <c r="M107" s="51">
        <v>3</v>
      </c>
      <c r="N107" s="51">
        <v>3</v>
      </c>
      <c r="O107" s="51" t="s">
        <v>286</v>
      </c>
      <c r="P107" s="51" t="s">
        <v>417</v>
      </c>
      <c r="Q107" s="51">
        <v>42</v>
      </c>
      <c r="R107" s="51">
        <v>10</v>
      </c>
    </row>
    <row r="108" spans="1:18" ht="20.05" customHeight="1" x14ac:dyDescent="0.2">
      <c r="A108" s="51">
        <v>106</v>
      </c>
      <c r="B108" s="51" t="s">
        <v>201</v>
      </c>
      <c r="C108" s="51">
        <v>1</v>
      </c>
      <c r="D108" s="51">
        <v>3</v>
      </c>
      <c r="E108" s="51">
        <v>10</v>
      </c>
      <c r="F108" s="51">
        <v>22</v>
      </c>
      <c r="G108" s="51">
        <v>52</v>
      </c>
      <c r="H108" s="51">
        <v>7</v>
      </c>
      <c r="I108" s="51">
        <v>11</v>
      </c>
      <c r="J108" s="51">
        <v>13</v>
      </c>
      <c r="K108" s="51">
        <v>7</v>
      </c>
      <c r="L108" s="51">
        <v>8</v>
      </c>
      <c r="M108" s="51">
        <v>3</v>
      </c>
      <c r="N108" s="51">
        <v>3</v>
      </c>
      <c r="O108" s="51" t="s">
        <v>286</v>
      </c>
      <c r="P108" s="51" t="s">
        <v>418</v>
      </c>
      <c r="Q108" s="51">
        <v>42</v>
      </c>
      <c r="R108" s="51">
        <v>10</v>
      </c>
    </row>
    <row r="109" spans="1:18" ht="20.05" customHeight="1" x14ac:dyDescent="0.2">
      <c r="A109" s="51">
        <v>107</v>
      </c>
      <c r="B109" s="51" t="s">
        <v>202</v>
      </c>
      <c r="C109" s="51">
        <v>1</v>
      </c>
      <c r="D109" s="51">
        <v>3</v>
      </c>
      <c r="E109" s="51">
        <v>10</v>
      </c>
      <c r="F109" s="51">
        <v>19</v>
      </c>
      <c r="G109" s="51">
        <v>43</v>
      </c>
      <c r="H109" s="51">
        <v>6</v>
      </c>
      <c r="I109" s="51">
        <v>9</v>
      </c>
      <c r="J109" s="51">
        <v>12</v>
      </c>
      <c r="K109" s="51">
        <v>6</v>
      </c>
      <c r="L109" s="51">
        <v>6</v>
      </c>
      <c r="M109" s="51">
        <v>2</v>
      </c>
      <c r="N109" s="51">
        <v>2</v>
      </c>
      <c r="O109" s="51" t="s">
        <v>288</v>
      </c>
      <c r="P109" s="51" t="s">
        <v>419</v>
      </c>
      <c r="Q109" s="51">
        <v>35</v>
      </c>
      <c r="R109" s="51">
        <v>8</v>
      </c>
    </row>
    <row r="110" spans="1:18" ht="20.05" customHeight="1" x14ac:dyDescent="0.2">
      <c r="A110" s="51">
        <v>108</v>
      </c>
      <c r="B110" s="51" t="s">
        <v>203</v>
      </c>
      <c r="C110" s="51">
        <v>1</v>
      </c>
      <c r="D110" s="51">
        <v>3</v>
      </c>
      <c r="E110" s="51">
        <v>10</v>
      </c>
      <c r="F110" s="51">
        <v>24</v>
      </c>
      <c r="G110" s="51">
        <v>55</v>
      </c>
      <c r="H110" s="51">
        <v>8</v>
      </c>
      <c r="I110" s="51">
        <v>11</v>
      </c>
      <c r="J110" s="51">
        <v>13</v>
      </c>
      <c r="K110" s="51">
        <v>8</v>
      </c>
      <c r="L110" s="51">
        <v>9</v>
      </c>
      <c r="M110" s="51">
        <v>3</v>
      </c>
      <c r="N110" s="51">
        <v>3</v>
      </c>
      <c r="O110" s="51" t="s">
        <v>290</v>
      </c>
      <c r="P110" s="51" t="s">
        <v>420</v>
      </c>
      <c r="Q110" s="51">
        <v>44</v>
      </c>
      <c r="R110" s="51">
        <v>11</v>
      </c>
    </row>
    <row r="111" spans="1:18" ht="20.05" customHeight="1" x14ac:dyDescent="0.2">
      <c r="A111" s="51">
        <v>109</v>
      </c>
      <c r="B111" s="51" t="s">
        <v>204</v>
      </c>
      <c r="C111" s="51">
        <v>1</v>
      </c>
      <c r="D111" s="51">
        <v>3</v>
      </c>
      <c r="E111" s="51">
        <v>10</v>
      </c>
      <c r="F111" s="51">
        <v>20</v>
      </c>
      <c r="G111" s="51">
        <v>46</v>
      </c>
      <c r="H111" s="51">
        <v>6</v>
      </c>
      <c r="I111" s="51">
        <v>10</v>
      </c>
      <c r="J111" s="51">
        <v>12</v>
      </c>
      <c r="K111" s="51">
        <v>7</v>
      </c>
      <c r="L111" s="51">
        <v>7</v>
      </c>
      <c r="M111" s="51">
        <v>2</v>
      </c>
      <c r="N111" s="51">
        <v>2</v>
      </c>
      <c r="O111" s="51" t="s">
        <v>287</v>
      </c>
      <c r="P111" s="51" t="s">
        <v>421</v>
      </c>
      <c r="Q111" s="51">
        <v>37</v>
      </c>
      <c r="R111" s="51">
        <v>9</v>
      </c>
    </row>
    <row r="112" spans="1:18" ht="20.05" customHeight="1" x14ac:dyDescent="0.2">
      <c r="A112" s="51">
        <v>110</v>
      </c>
      <c r="B112" s="51" t="s">
        <v>205</v>
      </c>
      <c r="C112" s="51">
        <v>1</v>
      </c>
      <c r="D112" s="51">
        <v>3</v>
      </c>
      <c r="E112" s="51">
        <v>9</v>
      </c>
      <c r="F112" s="51">
        <v>21</v>
      </c>
      <c r="G112" s="51">
        <v>49</v>
      </c>
      <c r="H112" s="51">
        <v>7</v>
      </c>
      <c r="I112" s="51">
        <v>10</v>
      </c>
      <c r="J112" s="51">
        <v>13</v>
      </c>
      <c r="K112" s="51">
        <v>7</v>
      </c>
      <c r="L112" s="51">
        <v>7</v>
      </c>
      <c r="M112" s="51">
        <v>2</v>
      </c>
      <c r="N112" s="51">
        <v>3</v>
      </c>
      <c r="O112" s="51" t="s">
        <v>289</v>
      </c>
      <c r="P112" s="51" t="s">
        <v>422</v>
      </c>
      <c r="Q112" s="51">
        <v>40</v>
      </c>
      <c r="R112" s="51">
        <v>9</v>
      </c>
    </row>
    <row r="113" spans="1:18" ht="20.05" customHeight="1" x14ac:dyDescent="0.2">
      <c r="A113" s="51">
        <v>111</v>
      </c>
      <c r="B113" s="51" t="s">
        <v>206</v>
      </c>
      <c r="C113" s="51">
        <v>1</v>
      </c>
      <c r="D113" s="51">
        <v>3</v>
      </c>
      <c r="E113" s="51">
        <v>10</v>
      </c>
      <c r="F113" s="51">
        <v>21</v>
      </c>
      <c r="G113" s="51">
        <v>52</v>
      </c>
      <c r="H113" s="51">
        <v>7</v>
      </c>
      <c r="I113" s="51">
        <v>11</v>
      </c>
      <c r="J113" s="51">
        <v>13</v>
      </c>
      <c r="K113" s="51">
        <v>7</v>
      </c>
      <c r="L113" s="51">
        <v>8</v>
      </c>
      <c r="M113" s="51">
        <v>3</v>
      </c>
      <c r="N113" s="51">
        <v>3</v>
      </c>
      <c r="O113" s="51" t="s">
        <v>286</v>
      </c>
      <c r="P113" s="51" t="s">
        <v>423</v>
      </c>
      <c r="Q113" s="51">
        <v>42</v>
      </c>
      <c r="R113" s="51">
        <v>10</v>
      </c>
    </row>
    <row r="114" spans="1:18" ht="20.05" customHeight="1" x14ac:dyDescent="0.2">
      <c r="A114" s="51">
        <v>112</v>
      </c>
      <c r="B114" s="51" t="s">
        <v>207</v>
      </c>
      <c r="C114" s="51">
        <v>1</v>
      </c>
      <c r="D114" s="51">
        <v>3</v>
      </c>
      <c r="E114" s="51">
        <v>10</v>
      </c>
      <c r="F114" s="51">
        <v>21</v>
      </c>
      <c r="G114" s="51">
        <v>49</v>
      </c>
      <c r="H114" s="51">
        <v>7</v>
      </c>
      <c r="I114" s="51">
        <v>10</v>
      </c>
      <c r="J114" s="51">
        <v>13</v>
      </c>
      <c r="K114" s="51">
        <v>7</v>
      </c>
      <c r="L114" s="51">
        <v>7</v>
      </c>
      <c r="M114" s="51">
        <v>2</v>
      </c>
      <c r="N114" s="51">
        <v>3</v>
      </c>
      <c r="O114" s="51" t="s">
        <v>289</v>
      </c>
      <c r="P114" s="51" t="s">
        <v>424</v>
      </c>
      <c r="Q114" s="51">
        <v>40</v>
      </c>
      <c r="R114" s="51">
        <v>9</v>
      </c>
    </row>
    <row r="115" spans="1:18" ht="20.05" customHeight="1" x14ac:dyDescent="0.2">
      <c r="A115" s="51">
        <v>113</v>
      </c>
      <c r="B115" s="51" t="s">
        <v>208</v>
      </c>
      <c r="C115" s="51">
        <v>1</v>
      </c>
      <c r="D115" s="51">
        <v>4</v>
      </c>
      <c r="E115" s="51">
        <v>8</v>
      </c>
      <c r="F115" s="51">
        <v>21</v>
      </c>
      <c r="G115" s="51">
        <v>49</v>
      </c>
      <c r="H115" s="51">
        <v>7</v>
      </c>
      <c r="I115" s="51">
        <v>10</v>
      </c>
      <c r="J115" s="51">
        <v>13</v>
      </c>
      <c r="K115" s="51">
        <v>7</v>
      </c>
      <c r="L115" s="51">
        <v>7</v>
      </c>
      <c r="M115" s="51">
        <v>2</v>
      </c>
      <c r="N115" s="51">
        <v>3</v>
      </c>
      <c r="O115" s="51" t="s">
        <v>289</v>
      </c>
      <c r="P115" s="51" t="s">
        <v>425</v>
      </c>
      <c r="Q115" s="51">
        <v>40</v>
      </c>
      <c r="R115" s="51">
        <v>9</v>
      </c>
    </row>
    <row r="116" spans="1:18" ht="20.05" customHeight="1" x14ac:dyDescent="0.2">
      <c r="A116" s="51">
        <v>114</v>
      </c>
      <c r="B116" s="51" t="s">
        <v>209</v>
      </c>
      <c r="C116" s="51">
        <v>1</v>
      </c>
      <c r="D116" s="51">
        <v>4</v>
      </c>
      <c r="E116" s="51">
        <v>9</v>
      </c>
      <c r="F116" s="51">
        <v>20</v>
      </c>
      <c r="G116" s="51">
        <v>49</v>
      </c>
      <c r="H116" s="51">
        <v>7</v>
      </c>
      <c r="I116" s="51">
        <v>10</v>
      </c>
      <c r="J116" s="51">
        <v>13</v>
      </c>
      <c r="K116" s="51">
        <v>7</v>
      </c>
      <c r="L116" s="51">
        <v>7</v>
      </c>
      <c r="M116" s="51">
        <v>2</v>
      </c>
      <c r="N116" s="51">
        <v>3</v>
      </c>
      <c r="O116" s="51" t="s">
        <v>289</v>
      </c>
      <c r="P116" s="51" t="s">
        <v>426</v>
      </c>
      <c r="Q116" s="51">
        <v>40</v>
      </c>
      <c r="R116" s="51">
        <v>9</v>
      </c>
    </row>
    <row r="117" spans="1:18" ht="20.05" customHeight="1" x14ac:dyDescent="0.2">
      <c r="A117" s="51">
        <v>115</v>
      </c>
      <c r="B117" s="51" t="s">
        <v>210</v>
      </c>
      <c r="C117" s="51">
        <v>1</v>
      </c>
      <c r="D117" s="51">
        <v>4</v>
      </c>
      <c r="E117" s="51">
        <v>8</v>
      </c>
      <c r="F117" s="51">
        <v>20</v>
      </c>
      <c r="G117" s="51">
        <v>46</v>
      </c>
      <c r="H117" s="51">
        <v>6</v>
      </c>
      <c r="I117" s="51">
        <v>10</v>
      </c>
      <c r="J117" s="51">
        <v>12</v>
      </c>
      <c r="K117" s="51">
        <v>7</v>
      </c>
      <c r="L117" s="51">
        <v>7</v>
      </c>
      <c r="M117" s="51">
        <v>2</v>
      </c>
      <c r="N117" s="51">
        <v>2</v>
      </c>
      <c r="O117" s="51" t="s">
        <v>287</v>
      </c>
      <c r="P117" s="51" t="s">
        <v>427</v>
      </c>
      <c r="Q117" s="51">
        <v>37</v>
      </c>
      <c r="R117" s="51">
        <v>9</v>
      </c>
    </row>
    <row r="118" spans="1:18" ht="20.05" customHeight="1" x14ac:dyDescent="0.2">
      <c r="A118" s="51">
        <v>116</v>
      </c>
      <c r="B118" s="51" t="s">
        <v>211</v>
      </c>
      <c r="C118" s="51">
        <v>1</v>
      </c>
      <c r="D118" s="51">
        <v>3</v>
      </c>
      <c r="E118" s="51">
        <v>10</v>
      </c>
      <c r="F118" s="51">
        <v>23</v>
      </c>
      <c r="G118" s="51">
        <v>52</v>
      </c>
      <c r="H118" s="51">
        <v>7</v>
      </c>
      <c r="I118" s="51">
        <v>11</v>
      </c>
      <c r="J118" s="51">
        <v>13</v>
      </c>
      <c r="K118" s="51">
        <v>7</v>
      </c>
      <c r="L118" s="51">
        <v>8</v>
      </c>
      <c r="M118" s="51">
        <v>3</v>
      </c>
      <c r="N118" s="51">
        <v>3</v>
      </c>
      <c r="O118" s="51" t="s">
        <v>286</v>
      </c>
      <c r="P118" s="51" t="s">
        <v>428</v>
      </c>
      <c r="Q118" s="51">
        <v>42</v>
      </c>
      <c r="R118" s="51">
        <v>10</v>
      </c>
    </row>
    <row r="119" spans="1:18" ht="20.05" customHeight="1" x14ac:dyDescent="0.2">
      <c r="A119" s="51">
        <v>117</v>
      </c>
      <c r="B119" s="51" t="s">
        <v>212</v>
      </c>
      <c r="C119" s="51">
        <v>1</v>
      </c>
      <c r="D119" s="51">
        <v>3</v>
      </c>
      <c r="E119" s="51">
        <v>10</v>
      </c>
      <c r="F119" s="51">
        <v>26</v>
      </c>
      <c r="G119" s="51">
        <v>55</v>
      </c>
      <c r="H119" s="51">
        <v>8</v>
      </c>
      <c r="I119" s="51">
        <v>11</v>
      </c>
      <c r="J119" s="51">
        <v>13</v>
      </c>
      <c r="K119" s="51">
        <v>8</v>
      </c>
      <c r="L119" s="51">
        <v>9</v>
      </c>
      <c r="M119" s="51">
        <v>3</v>
      </c>
      <c r="N119" s="51">
        <v>3</v>
      </c>
      <c r="O119" s="51" t="s">
        <v>290</v>
      </c>
      <c r="P119" s="51" t="s">
        <v>429</v>
      </c>
      <c r="Q119" s="51">
        <v>44</v>
      </c>
      <c r="R119" s="51">
        <v>11</v>
      </c>
    </row>
    <row r="120" spans="1:18" ht="20.05" customHeight="1" x14ac:dyDescent="0.2">
      <c r="A120" s="51">
        <v>118</v>
      </c>
      <c r="B120" s="51" t="s">
        <v>213</v>
      </c>
      <c r="C120" s="51">
        <v>1</v>
      </c>
      <c r="D120" s="51">
        <v>3</v>
      </c>
      <c r="E120" s="51">
        <v>10</v>
      </c>
      <c r="F120" s="51">
        <v>23</v>
      </c>
      <c r="G120" s="51">
        <v>52</v>
      </c>
      <c r="H120" s="51">
        <v>7</v>
      </c>
      <c r="I120" s="51">
        <v>11</v>
      </c>
      <c r="J120" s="51">
        <v>13</v>
      </c>
      <c r="K120" s="51">
        <v>7</v>
      </c>
      <c r="L120" s="51">
        <v>8</v>
      </c>
      <c r="M120" s="51">
        <v>3</v>
      </c>
      <c r="N120" s="51">
        <v>3</v>
      </c>
      <c r="O120" s="51" t="s">
        <v>286</v>
      </c>
      <c r="P120" s="51" t="s">
        <v>430</v>
      </c>
      <c r="Q120" s="51">
        <v>42</v>
      </c>
      <c r="R120" s="51">
        <v>10</v>
      </c>
    </row>
    <row r="121" spans="1:18" ht="20.05" customHeight="1" x14ac:dyDescent="0.2">
      <c r="A121" s="51">
        <v>119</v>
      </c>
      <c r="B121" s="51" t="s">
        <v>214</v>
      </c>
      <c r="C121" s="51">
        <v>1</v>
      </c>
      <c r="D121" s="51">
        <v>3</v>
      </c>
      <c r="E121" s="51">
        <v>10</v>
      </c>
      <c r="F121" s="51">
        <v>19</v>
      </c>
      <c r="G121" s="51">
        <v>46</v>
      </c>
      <c r="H121" s="51">
        <v>6</v>
      </c>
      <c r="I121" s="51">
        <v>10</v>
      </c>
      <c r="J121" s="51">
        <v>12</v>
      </c>
      <c r="K121" s="51">
        <v>7</v>
      </c>
      <c r="L121" s="51">
        <v>7</v>
      </c>
      <c r="M121" s="51">
        <v>2</v>
      </c>
      <c r="N121" s="51">
        <v>2</v>
      </c>
      <c r="O121" s="51" t="s">
        <v>287</v>
      </c>
      <c r="P121" s="51" t="s">
        <v>431</v>
      </c>
      <c r="Q121" s="51">
        <v>37</v>
      </c>
      <c r="R121" s="51">
        <v>9</v>
      </c>
    </row>
    <row r="122" spans="1:18" ht="20.05" customHeight="1" x14ac:dyDescent="0.2">
      <c r="A122" s="51">
        <v>120</v>
      </c>
      <c r="B122" s="51" t="s">
        <v>215</v>
      </c>
      <c r="C122" s="51">
        <v>1</v>
      </c>
      <c r="D122" s="51">
        <v>3</v>
      </c>
      <c r="E122" s="51">
        <v>10</v>
      </c>
      <c r="F122" s="51">
        <v>20</v>
      </c>
      <c r="G122" s="51">
        <v>46</v>
      </c>
      <c r="H122" s="51">
        <v>6</v>
      </c>
      <c r="I122" s="51">
        <v>10</v>
      </c>
      <c r="J122" s="51">
        <v>12</v>
      </c>
      <c r="K122" s="51">
        <v>7</v>
      </c>
      <c r="L122" s="51">
        <v>7</v>
      </c>
      <c r="M122" s="51">
        <v>2</v>
      </c>
      <c r="N122" s="51">
        <v>2</v>
      </c>
      <c r="O122" s="51" t="s">
        <v>287</v>
      </c>
      <c r="P122" s="51" t="s">
        <v>432</v>
      </c>
      <c r="Q122" s="51">
        <v>37</v>
      </c>
      <c r="R122" s="51">
        <v>9</v>
      </c>
    </row>
    <row r="123" spans="1:18" ht="20.05" customHeight="1" x14ac:dyDescent="0.2">
      <c r="A123" s="51">
        <v>121</v>
      </c>
      <c r="B123" s="51" t="s">
        <v>216</v>
      </c>
      <c r="C123" s="51">
        <v>1</v>
      </c>
      <c r="D123" s="51">
        <v>3</v>
      </c>
      <c r="E123" s="51">
        <v>9</v>
      </c>
      <c r="F123" s="51">
        <v>18</v>
      </c>
      <c r="G123" s="51">
        <v>43</v>
      </c>
      <c r="H123" s="51">
        <v>6</v>
      </c>
      <c r="I123" s="51">
        <v>9</v>
      </c>
      <c r="J123" s="51">
        <v>12</v>
      </c>
      <c r="K123" s="51">
        <v>6</v>
      </c>
      <c r="L123" s="51">
        <v>6</v>
      </c>
      <c r="M123" s="51">
        <v>2</v>
      </c>
      <c r="N123" s="51">
        <v>2</v>
      </c>
      <c r="O123" s="51" t="s">
        <v>288</v>
      </c>
      <c r="P123" s="51" t="s">
        <v>433</v>
      </c>
      <c r="Q123" s="51">
        <v>35</v>
      </c>
      <c r="R123" s="51">
        <v>8</v>
      </c>
    </row>
    <row r="124" spans="1:18" ht="20.05" customHeight="1" x14ac:dyDescent="0.2">
      <c r="A124" s="51">
        <v>122</v>
      </c>
      <c r="B124" s="51" t="s">
        <v>217</v>
      </c>
      <c r="C124" s="51">
        <v>1</v>
      </c>
      <c r="D124" s="51">
        <v>3</v>
      </c>
      <c r="E124" s="51">
        <v>10</v>
      </c>
      <c r="F124" s="51">
        <v>22</v>
      </c>
      <c r="G124" s="51">
        <v>55</v>
      </c>
      <c r="H124" s="51">
        <v>8</v>
      </c>
      <c r="I124" s="51">
        <v>11</v>
      </c>
      <c r="J124" s="51">
        <v>13</v>
      </c>
      <c r="K124" s="51">
        <v>8</v>
      </c>
      <c r="L124" s="51">
        <v>9</v>
      </c>
      <c r="M124" s="51">
        <v>3</v>
      </c>
      <c r="N124" s="51">
        <v>3</v>
      </c>
      <c r="O124" s="51" t="s">
        <v>290</v>
      </c>
      <c r="P124" s="51" t="s">
        <v>434</v>
      </c>
      <c r="Q124" s="51">
        <v>44</v>
      </c>
      <c r="R124" s="51">
        <v>11</v>
      </c>
    </row>
    <row r="125" spans="1:18" ht="20.05" customHeight="1" x14ac:dyDescent="0.2">
      <c r="A125" s="51">
        <v>123</v>
      </c>
      <c r="B125" s="51" t="s">
        <v>218</v>
      </c>
      <c r="C125" s="51">
        <v>1</v>
      </c>
      <c r="D125" s="51">
        <v>3</v>
      </c>
      <c r="E125" s="51">
        <v>10</v>
      </c>
      <c r="F125" s="51">
        <v>21</v>
      </c>
      <c r="G125" s="51">
        <v>49</v>
      </c>
      <c r="H125" s="51">
        <v>7</v>
      </c>
      <c r="I125" s="51">
        <v>10</v>
      </c>
      <c r="J125" s="51">
        <v>13</v>
      </c>
      <c r="K125" s="51">
        <v>7</v>
      </c>
      <c r="L125" s="51">
        <v>7</v>
      </c>
      <c r="M125" s="51">
        <v>2</v>
      </c>
      <c r="N125" s="51">
        <v>3</v>
      </c>
      <c r="O125" s="51" t="s">
        <v>289</v>
      </c>
      <c r="P125" s="51" t="s">
        <v>435</v>
      </c>
      <c r="Q125" s="51">
        <v>40</v>
      </c>
      <c r="R125" s="51">
        <v>9</v>
      </c>
    </row>
    <row r="126" spans="1:18" ht="20.05" customHeight="1" x14ac:dyDescent="0.2">
      <c r="A126" s="51">
        <v>124</v>
      </c>
      <c r="B126" s="51" t="s">
        <v>219</v>
      </c>
      <c r="C126" s="51">
        <v>1</v>
      </c>
      <c r="D126" s="51">
        <v>3</v>
      </c>
      <c r="E126" s="51">
        <v>10</v>
      </c>
      <c r="F126" s="51">
        <v>21</v>
      </c>
      <c r="G126" s="51">
        <v>52</v>
      </c>
      <c r="H126" s="51">
        <v>7</v>
      </c>
      <c r="I126" s="51">
        <v>11</v>
      </c>
      <c r="J126" s="51">
        <v>13</v>
      </c>
      <c r="K126" s="51">
        <v>7</v>
      </c>
      <c r="L126" s="51">
        <v>8</v>
      </c>
      <c r="M126" s="51">
        <v>3</v>
      </c>
      <c r="N126" s="51">
        <v>3</v>
      </c>
      <c r="O126" s="51" t="s">
        <v>286</v>
      </c>
      <c r="P126" s="51" t="s">
        <v>436</v>
      </c>
      <c r="Q126" s="51">
        <v>42</v>
      </c>
      <c r="R126" s="51">
        <v>10</v>
      </c>
    </row>
    <row r="127" spans="1:18" ht="20.05" customHeight="1" x14ac:dyDescent="0.2">
      <c r="A127" s="51">
        <v>125</v>
      </c>
      <c r="B127" s="51" t="s">
        <v>220</v>
      </c>
      <c r="C127" s="51">
        <v>1</v>
      </c>
      <c r="D127" s="51">
        <v>3</v>
      </c>
      <c r="E127" s="51">
        <v>10</v>
      </c>
      <c r="F127" s="51">
        <v>21</v>
      </c>
      <c r="G127" s="51">
        <v>49</v>
      </c>
      <c r="H127" s="51">
        <v>7</v>
      </c>
      <c r="I127" s="51">
        <v>10</v>
      </c>
      <c r="J127" s="51">
        <v>13</v>
      </c>
      <c r="K127" s="51">
        <v>7</v>
      </c>
      <c r="L127" s="51">
        <v>7</v>
      </c>
      <c r="M127" s="51">
        <v>2</v>
      </c>
      <c r="N127" s="51">
        <v>3</v>
      </c>
      <c r="O127" s="51" t="s">
        <v>289</v>
      </c>
      <c r="P127" s="51" t="s">
        <v>437</v>
      </c>
      <c r="Q127" s="51">
        <v>40</v>
      </c>
      <c r="R127" s="51">
        <v>9</v>
      </c>
    </row>
    <row r="128" spans="1:18" ht="20.05" customHeight="1" x14ac:dyDescent="0.2">
      <c r="A128" s="51">
        <v>126</v>
      </c>
      <c r="B128" s="51" t="s">
        <v>221</v>
      </c>
      <c r="C128" s="51">
        <v>1</v>
      </c>
      <c r="D128" s="51">
        <v>3</v>
      </c>
      <c r="E128" s="51">
        <v>10</v>
      </c>
      <c r="F128" s="51">
        <v>20</v>
      </c>
      <c r="G128" s="51">
        <v>46</v>
      </c>
      <c r="H128" s="51">
        <v>6</v>
      </c>
      <c r="I128" s="51">
        <v>10</v>
      </c>
      <c r="J128" s="51">
        <v>12</v>
      </c>
      <c r="K128" s="51">
        <v>7</v>
      </c>
      <c r="L128" s="51">
        <v>7</v>
      </c>
      <c r="M128" s="51">
        <v>2</v>
      </c>
      <c r="N128" s="51">
        <v>2</v>
      </c>
      <c r="O128" s="51" t="s">
        <v>287</v>
      </c>
      <c r="P128" s="51" t="s">
        <v>438</v>
      </c>
      <c r="Q128" s="51">
        <v>37</v>
      </c>
      <c r="R128" s="51">
        <v>9</v>
      </c>
    </row>
    <row r="129" spans="1:18" ht="20.05" customHeight="1" x14ac:dyDescent="0.2">
      <c r="A129" s="51">
        <v>127</v>
      </c>
      <c r="B129" s="51" t="s">
        <v>222</v>
      </c>
      <c r="C129" s="51">
        <v>1</v>
      </c>
      <c r="D129" s="51">
        <v>3</v>
      </c>
      <c r="E129" s="51">
        <v>10</v>
      </c>
      <c r="F129" s="51">
        <v>20</v>
      </c>
      <c r="G129" s="51">
        <v>49</v>
      </c>
      <c r="H129" s="51">
        <v>7</v>
      </c>
      <c r="I129" s="51">
        <v>10</v>
      </c>
      <c r="J129" s="51">
        <v>13</v>
      </c>
      <c r="K129" s="51">
        <v>7</v>
      </c>
      <c r="L129" s="51">
        <v>7</v>
      </c>
      <c r="M129" s="51">
        <v>2</v>
      </c>
      <c r="N129" s="51">
        <v>3</v>
      </c>
      <c r="O129" s="51" t="s">
        <v>289</v>
      </c>
      <c r="P129" s="51" t="s">
        <v>439</v>
      </c>
      <c r="Q129" s="51">
        <v>40</v>
      </c>
      <c r="R129" s="51">
        <v>9</v>
      </c>
    </row>
    <row r="130" spans="1:18" ht="20.05" customHeight="1" x14ac:dyDescent="0.2">
      <c r="A130" s="51">
        <v>128</v>
      </c>
      <c r="B130" s="51" t="s">
        <v>223</v>
      </c>
      <c r="C130" s="51">
        <v>1</v>
      </c>
      <c r="D130" s="51">
        <v>3</v>
      </c>
      <c r="E130" s="51">
        <v>9</v>
      </c>
      <c r="F130" s="51">
        <v>19</v>
      </c>
      <c r="G130" s="51">
        <v>43</v>
      </c>
      <c r="H130" s="51">
        <v>6</v>
      </c>
      <c r="I130" s="51">
        <v>9</v>
      </c>
      <c r="J130" s="51">
        <v>12</v>
      </c>
      <c r="K130" s="51">
        <v>6</v>
      </c>
      <c r="L130" s="51">
        <v>6</v>
      </c>
      <c r="M130" s="51">
        <v>2</v>
      </c>
      <c r="N130" s="51">
        <v>2</v>
      </c>
      <c r="O130" s="51" t="s">
        <v>288</v>
      </c>
      <c r="P130" s="51" t="s">
        <v>440</v>
      </c>
      <c r="Q130" s="51">
        <v>35</v>
      </c>
      <c r="R130" s="51">
        <v>8</v>
      </c>
    </row>
    <row r="131" spans="1:18" ht="20.05" customHeight="1" x14ac:dyDescent="0.2">
      <c r="A131" s="51">
        <v>129</v>
      </c>
      <c r="B131" s="51" t="s">
        <v>224</v>
      </c>
      <c r="C131" s="51">
        <v>1</v>
      </c>
      <c r="D131" s="51">
        <v>3</v>
      </c>
      <c r="E131" s="51">
        <v>10</v>
      </c>
      <c r="F131" s="51">
        <v>20</v>
      </c>
      <c r="G131" s="51">
        <v>46</v>
      </c>
      <c r="H131" s="51">
        <v>6</v>
      </c>
      <c r="I131" s="51">
        <v>10</v>
      </c>
      <c r="J131" s="51">
        <v>12</v>
      </c>
      <c r="K131" s="51">
        <v>7</v>
      </c>
      <c r="L131" s="51">
        <v>7</v>
      </c>
      <c r="M131" s="51">
        <v>2</v>
      </c>
      <c r="N131" s="51">
        <v>2</v>
      </c>
      <c r="O131" s="51" t="s">
        <v>287</v>
      </c>
      <c r="P131" s="51" t="s">
        <v>441</v>
      </c>
      <c r="Q131" s="51">
        <v>37</v>
      </c>
      <c r="R131" s="51">
        <v>9</v>
      </c>
    </row>
    <row r="132" spans="1:18" ht="20.05" customHeight="1" x14ac:dyDescent="0.2">
      <c r="A132" s="51">
        <v>130</v>
      </c>
      <c r="B132" s="51" t="s">
        <v>225</v>
      </c>
      <c r="C132" s="51">
        <v>1</v>
      </c>
      <c r="D132" s="51">
        <v>3</v>
      </c>
      <c r="E132" s="51">
        <v>10</v>
      </c>
      <c r="F132" s="51">
        <v>19</v>
      </c>
      <c r="G132" s="51">
        <v>43</v>
      </c>
      <c r="H132" s="51">
        <v>6</v>
      </c>
      <c r="I132" s="51">
        <v>9</v>
      </c>
      <c r="J132" s="51">
        <v>12</v>
      </c>
      <c r="K132" s="51">
        <v>6</v>
      </c>
      <c r="L132" s="51">
        <v>6</v>
      </c>
      <c r="M132" s="51">
        <v>2</v>
      </c>
      <c r="N132" s="51">
        <v>2</v>
      </c>
      <c r="O132" s="51" t="s">
        <v>288</v>
      </c>
      <c r="P132" s="51" t="s">
        <v>442</v>
      </c>
      <c r="Q132" s="51">
        <v>35</v>
      </c>
      <c r="R132" s="51">
        <v>8</v>
      </c>
    </row>
    <row r="133" spans="1:18" ht="20.05" customHeight="1" x14ac:dyDescent="0.2">
      <c r="A133" s="51">
        <v>131</v>
      </c>
      <c r="B133" s="51" t="s">
        <v>226</v>
      </c>
      <c r="C133" s="51">
        <v>1</v>
      </c>
      <c r="D133" s="51">
        <v>3</v>
      </c>
      <c r="E133" s="51">
        <v>10</v>
      </c>
      <c r="F133" s="51">
        <v>22</v>
      </c>
      <c r="G133" s="51">
        <v>52</v>
      </c>
      <c r="H133" s="51">
        <v>7</v>
      </c>
      <c r="I133" s="51">
        <v>11</v>
      </c>
      <c r="J133" s="51">
        <v>13</v>
      </c>
      <c r="K133" s="51">
        <v>7</v>
      </c>
      <c r="L133" s="51">
        <v>8</v>
      </c>
      <c r="M133" s="51">
        <v>3</v>
      </c>
      <c r="N133" s="51">
        <v>3</v>
      </c>
      <c r="O133" s="51" t="s">
        <v>286</v>
      </c>
      <c r="P133" s="51" t="s">
        <v>443</v>
      </c>
      <c r="Q133" s="51">
        <v>42</v>
      </c>
      <c r="R133" s="51">
        <v>10</v>
      </c>
    </row>
    <row r="134" spans="1:18" ht="20.05" customHeight="1" x14ac:dyDescent="0.2">
      <c r="A134" s="51">
        <v>132</v>
      </c>
      <c r="B134" s="51" t="s">
        <v>227</v>
      </c>
      <c r="C134" s="51">
        <v>1</v>
      </c>
      <c r="D134" s="51">
        <v>3</v>
      </c>
      <c r="E134" s="51">
        <v>10</v>
      </c>
      <c r="F134" s="51">
        <v>22</v>
      </c>
      <c r="G134" s="51">
        <v>49</v>
      </c>
      <c r="H134" s="51">
        <v>7</v>
      </c>
      <c r="I134" s="51">
        <v>10</v>
      </c>
      <c r="J134" s="51">
        <v>13</v>
      </c>
      <c r="K134" s="51">
        <v>7</v>
      </c>
      <c r="L134" s="51">
        <v>7</v>
      </c>
      <c r="M134" s="51">
        <v>2</v>
      </c>
      <c r="N134" s="51">
        <v>3</v>
      </c>
      <c r="O134" s="51" t="s">
        <v>289</v>
      </c>
      <c r="P134" s="51" t="s">
        <v>444</v>
      </c>
      <c r="Q134" s="51">
        <v>40</v>
      </c>
      <c r="R134" s="51">
        <v>9</v>
      </c>
    </row>
    <row r="135" spans="1:18" ht="20.05" customHeight="1" x14ac:dyDescent="0.2">
      <c r="A135" s="51">
        <v>133</v>
      </c>
      <c r="B135" s="51" t="s">
        <v>228</v>
      </c>
      <c r="C135" s="51">
        <v>1</v>
      </c>
      <c r="D135" s="51">
        <v>3</v>
      </c>
      <c r="E135" s="51">
        <v>9</v>
      </c>
      <c r="F135" s="51">
        <v>20</v>
      </c>
      <c r="G135" s="51">
        <v>43</v>
      </c>
      <c r="H135" s="51">
        <v>6</v>
      </c>
      <c r="I135" s="51">
        <v>9</v>
      </c>
      <c r="J135" s="51">
        <v>12</v>
      </c>
      <c r="K135" s="51">
        <v>6</v>
      </c>
      <c r="L135" s="51">
        <v>6</v>
      </c>
      <c r="M135" s="51">
        <v>2</v>
      </c>
      <c r="N135" s="51">
        <v>2</v>
      </c>
      <c r="O135" s="51" t="s">
        <v>288</v>
      </c>
      <c r="P135" s="51" t="s">
        <v>445</v>
      </c>
      <c r="Q135" s="51">
        <v>35</v>
      </c>
      <c r="R135" s="51">
        <v>8</v>
      </c>
    </row>
    <row r="136" spans="1:18" ht="20.05" customHeight="1" x14ac:dyDescent="0.2">
      <c r="A136" s="51">
        <v>134</v>
      </c>
      <c r="B136" s="51" t="s">
        <v>229</v>
      </c>
      <c r="C136" s="51">
        <v>1</v>
      </c>
      <c r="D136" s="51">
        <v>3</v>
      </c>
      <c r="E136" s="51">
        <v>10</v>
      </c>
      <c r="F136" s="51">
        <v>24</v>
      </c>
      <c r="G136" s="51">
        <v>52</v>
      </c>
      <c r="H136" s="51">
        <v>7</v>
      </c>
      <c r="I136" s="51">
        <v>11</v>
      </c>
      <c r="J136" s="51">
        <v>13</v>
      </c>
      <c r="K136" s="51">
        <v>7</v>
      </c>
      <c r="L136" s="51">
        <v>8</v>
      </c>
      <c r="M136" s="51">
        <v>3</v>
      </c>
      <c r="N136" s="51">
        <v>3</v>
      </c>
      <c r="O136" s="51" t="s">
        <v>286</v>
      </c>
      <c r="P136" s="51" t="s">
        <v>446</v>
      </c>
      <c r="Q136" s="51">
        <v>42</v>
      </c>
      <c r="R136" s="51">
        <v>10</v>
      </c>
    </row>
    <row r="137" spans="1:18" ht="20.05" customHeight="1" x14ac:dyDescent="0.2">
      <c r="A137" s="51">
        <v>135</v>
      </c>
      <c r="B137" s="51" t="s">
        <v>230</v>
      </c>
      <c r="C137" s="51">
        <v>1</v>
      </c>
      <c r="D137" s="51">
        <v>3</v>
      </c>
      <c r="E137" s="51">
        <v>10</v>
      </c>
      <c r="F137" s="51">
        <v>21</v>
      </c>
      <c r="G137" s="51">
        <v>49</v>
      </c>
      <c r="H137" s="51">
        <v>7</v>
      </c>
      <c r="I137" s="51">
        <v>10</v>
      </c>
      <c r="J137" s="51">
        <v>13</v>
      </c>
      <c r="K137" s="51">
        <v>7</v>
      </c>
      <c r="L137" s="51">
        <v>7</v>
      </c>
      <c r="M137" s="51">
        <v>2</v>
      </c>
      <c r="N137" s="51">
        <v>3</v>
      </c>
      <c r="O137" s="51" t="s">
        <v>289</v>
      </c>
      <c r="P137" s="51" t="s">
        <v>447</v>
      </c>
      <c r="Q137" s="51">
        <v>40</v>
      </c>
      <c r="R137" s="51">
        <v>9</v>
      </c>
    </row>
    <row r="138" spans="1:18" ht="20.05" customHeight="1" x14ac:dyDescent="0.2">
      <c r="A138" s="51">
        <v>136</v>
      </c>
      <c r="B138" s="51" t="s">
        <v>231</v>
      </c>
      <c r="C138" s="51">
        <v>1</v>
      </c>
      <c r="D138" s="51">
        <v>3</v>
      </c>
      <c r="E138" s="51">
        <v>10</v>
      </c>
      <c r="F138" s="51">
        <v>23</v>
      </c>
      <c r="G138" s="51">
        <v>52</v>
      </c>
      <c r="H138" s="51">
        <v>7</v>
      </c>
      <c r="I138" s="51">
        <v>11</v>
      </c>
      <c r="J138" s="51">
        <v>13</v>
      </c>
      <c r="K138" s="51">
        <v>7</v>
      </c>
      <c r="L138" s="51">
        <v>8</v>
      </c>
      <c r="M138" s="51">
        <v>3</v>
      </c>
      <c r="N138" s="51">
        <v>3</v>
      </c>
      <c r="O138" s="51" t="s">
        <v>286</v>
      </c>
      <c r="P138" s="51" t="s">
        <v>448</v>
      </c>
      <c r="Q138" s="51">
        <v>42</v>
      </c>
      <c r="R138" s="51">
        <v>10</v>
      </c>
    </row>
    <row r="139" spans="1:18" ht="20.05" customHeight="1" x14ac:dyDescent="0.2">
      <c r="A139" s="51">
        <v>137</v>
      </c>
      <c r="B139" s="51" t="s">
        <v>232</v>
      </c>
      <c r="C139" s="51">
        <v>1</v>
      </c>
      <c r="D139" s="51">
        <v>3</v>
      </c>
      <c r="E139" s="51">
        <v>10</v>
      </c>
      <c r="F139" s="51">
        <v>24</v>
      </c>
      <c r="G139" s="51">
        <v>52</v>
      </c>
      <c r="H139" s="51">
        <v>7</v>
      </c>
      <c r="I139" s="51">
        <v>11</v>
      </c>
      <c r="J139" s="51">
        <v>13</v>
      </c>
      <c r="K139" s="51">
        <v>7</v>
      </c>
      <c r="L139" s="51">
        <v>8</v>
      </c>
      <c r="M139" s="51">
        <v>3</v>
      </c>
      <c r="N139" s="51">
        <v>3</v>
      </c>
      <c r="O139" s="51" t="s">
        <v>286</v>
      </c>
      <c r="P139" s="51" t="s">
        <v>449</v>
      </c>
      <c r="Q139" s="51">
        <v>42</v>
      </c>
      <c r="R139" s="51">
        <v>10</v>
      </c>
    </row>
    <row r="140" spans="1:18" ht="20.05" customHeight="1" x14ac:dyDescent="0.2">
      <c r="A140" s="51">
        <v>138</v>
      </c>
      <c r="B140" s="51" t="s">
        <v>233</v>
      </c>
      <c r="C140" s="51">
        <v>1</v>
      </c>
      <c r="D140" s="51">
        <v>3</v>
      </c>
      <c r="E140" s="51">
        <v>10</v>
      </c>
      <c r="F140" s="51">
        <v>22</v>
      </c>
      <c r="G140" s="51">
        <v>52</v>
      </c>
      <c r="H140" s="51">
        <v>7</v>
      </c>
      <c r="I140" s="51">
        <v>11</v>
      </c>
      <c r="J140" s="51">
        <v>13</v>
      </c>
      <c r="K140" s="51">
        <v>7</v>
      </c>
      <c r="L140" s="51">
        <v>8</v>
      </c>
      <c r="M140" s="51">
        <v>3</v>
      </c>
      <c r="N140" s="51">
        <v>3</v>
      </c>
      <c r="O140" s="51" t="s">
        <v>286</v>
      </c>
      <c r="P140" s="51" t="s">
        <v>450</v>
      </c>
      <c r="Q140" s="51">
        <v>42</v>
      </c>
      <c r="R140" s="51">
        <v>10</v>
      </c>
    </row>
    <row r="141" spans="1:18" ht="20.05" customHeight="1" x14ac:dyDescent="0.2">
      <c r="A141" s="51">
        <v>139</v>
      </c>
      <c r="B141" s="51" t="s">
        <v>234</v>
      </c>
      <c r="C141" s="51">
        <v>1</v>
      </c>
      <c r="D141" s="51">
        <v>3</v>
      </c>
      <c r="E141" s="51">
        <v>10</v>
      </c>
      <c r="F141" s="51">
        <v>24</v>
      </c>
      <c r="G141" s="51">
        <v>52</v>
      </c>
      <c r="H141" s="51">
        <v>7</v>
      </c>
      <c r="I141" s="51">
        <v>11</v>
      </c>
      <c r="J141" s="51">
        <v>13</v>
      </c>
      <c r="K141" s="51">
        <v>7</v>
      </c>
      <c r="L141" s="51">
        <v>8</v>
      </c>
      <c r="M141" s="51">
        <v>3</v>
      </c>
      <c r="N141" s="51">
        <v>3</v>
      </c>
      <c r="O141" s="51" t="s">
        <v>286</v>
      </c>
      <c r="P141" s="51" t="s">
        <v>451</v>
      </c>
      <c r="Q141" s="51">
        <v>42</v>
      </c>
      <c r="R141" s="51">
        <v>10</v>
      </c>
    </row>
    <row r="142" spans="1:18" ht="20.05" customHeight="1" x14ac:dyDescent="0.2">
      <c r="A142" s="51">
        <v>140</v>
      </c>
      <c r="B142" s="51" t="s">
        <v>235</v>
      </c>
      <c r="C142" s="51">
        <v>1</v>
      </c>
      <c r="D142" s="51">
        <v>3</v>
      </c>
      <c r="E142" s="51">
        <v>10</v>
      </c>
      <c r="F142" s="51">
        <v>21</v>
      </c>
      <c r="G142" s="51">
        <v>52</v>
      </c>
      <c r="H142" s="51">
        <v>7</v>
      </c>
      <c r="I142" s="51">
        <v>11</v>
      </c>
      <c r="J142" s="51">
        <v>13</v>
      </c>
      <c r="K142" s="51">
        <v>7</v>
      </c>
      <c r="L142" s="51">
        <v>8</v>
      </c>
      <c r="M142" s="51">
        <v>3</v>
      </c>
      <c r="N142" s="51">
        <v>3</v>
      </c>
      <c r="O142" s="51" t="s">
        <v>286</v>
      </c>
      <c r="P142" s="51" t="s">
        <v>452</v>
      </c>
      <c r="Q142" s="51">
        <v>42</v>
      </c>
      <c r="R142" s="51">
        <v>10</v>
      </c>
    </row>
    <row r="143" spans="1:18" ht="20.05" customHeight="1" x14ac:dyDescent="0.2">
      <c r="A143" s="51">
        <v>141</v>
      </c>
      <c r="B143" s="51" t="s">
        <v>236</v>
      </c>
      <c r="C143" s="51">
        <v>1</v>
      </c>
      <c r="D143" s="51">
        <v>3</v>
      </c>
      <c r="E143" s="51">
        <v>10</v>
      </c>
      <c r="F143" s="51">
        <v>20</v>
      </c>
      <c r="G143" s="51">
        <v>46</v>
      </c>
      <c r="H143" s="51">
        <v>6</v>
      </c>
      <c r="I143" s="51">
        <v>10</v>
      </c>
      <c r="J143" s="51">
        <v>12</v>
      </c>
      <c r="K143" s="51">
        <v>7</v>
      </c>
      <c r="L143" s="51">
        <v>7</v>
      </c>
      <c r="M143" s="51">
        <v>2</v>
      </c>
      <c r="N143" s="51">
        <v>2</v>
      </c>
      <c r="O143" s="51" t="s">
        <v>287</v>
      </c>
      <c r="P143" s="51" t="s">
        <v>453</v>
      </c>
      <c r="Q143" s="51">
        <v>37</v>
      </c>
      <c r="R143" s="51">
        <v>9</v>
      </c>
    </row>
    <row r="144" spans="1:18" ht="20.05" customHeight="1" x14ac:dyDescent="0.2">
      <c r="A144" s="51">
        <v>142</v>
      </c>
      <c r="B144" s="51" t="s">
        <v>237</v>
      </c>
      <c r="C144" s="51">
        <v>1</v>
      </c>
      <c r="D144" s="51">
        <v>3</v>
      </c>
      <c r="E144" s="51">
        <v>10</v>
      </c>
      <c r="F144" s="51">
        <v>22</v>
      </c>
      <c r="G144" s="51">
        <v>46</v>
      </c>
      <c r="H144" s="51">
        <v>6</v>
      </c>
      <c r="I144" s="51">
        <v>10</v>
      </c>
      <c r="J144" s="51">
        <v>12</v>
      </c>
      <c r="K144" s="51">
        <v>7</v>
      </c>
      <c r="L144" s="51">
        <v>7</v>
      </c>
      <c r="M144" s="51">
        <v>2</v>
      </c>
      <c r="N144" s="51">
        <v>2</v>
      </c>
      <c r="O144" s="51" t="s">
        <v>287</v>
      </c>
      <c r="P144" s="51" t="s">
        <v>454</v>
      </c>
      <c r="Q144" s="51">
        <v>37</v>
      </c>
      <c r="R144" s="51">
        <v>9</v>
      </c>
    </row>
    <row r="145" spans="1:18" ht="20.05" customHeight="1" x14ac:dyDescent="0.2">
      <c r="A145" s="51">
        <v>143</v>
      </c>
      <c r="B145" s="51" t="s">
        <v>238</v>
      </c>
      <c r="C145" s="51">
        <v>1</v>
      </c>
      <c r="D145" s="51">
        <v>3</v>
      </c>
      <c r="E145" s="51">
        <v>10</v>
      </c>
      <c r="F145" s="51">
        <v>24</v>
      </c>
      <c r="G145" s="51">
        <v>55</v>
      </c>
      <c r="H145" s="51">
        <v>8</v>
      </c>
      <c r="I145" s="51">
        <v>11</v>
      </c>
      <c r="J145" s="51">
        <v>13</v>
      </c>
      <c r="K145" s="51">
        <v>8</v>
      </c>
      <c r="L145" s="51">
        <v>9</v>
      </c>
      <c r="M145" s="51">
        <v>3</v>
      </c>
      <c r="N145" s="51">
        <v>3</v>
      </c>
      <c r="O145" s="51" t="s">
        <v>290</v>
      </c>
      <c r="P145" s="51" t="s">
        <v>455</v>
      </c>
      <c r="Q145" s="51">
        <v>44</v>
      </c>
      <c r="R145" s="51">
        <v>11</v>
      </c>
    </row>
    <row r="146" spans="1:18" ht="20.05" customHeight="1" x14ac:dyDescent="0.2">
      <c r="A146" s="51">
        <v>144</v>
      </c>
      <c r="B146" s="51" t="s">
        <v>239</v>
      </c>
      <c r="C146" s="51">
        <v>1</v>
      </c>
      <c r="D146" s="51">
        <v>3</v>
      </c>
      <c r="E146" s="51">
        <v>10</v>
      </c>
      <c r="F146" s="51">
        <v>22</v>
      </c>
      <c r="G146" s="51">
        <v>52</v>
      </c>
      <c r="H146" s="51">
        <v>7</v>
      </c>
      <c r="I146" s="51">
        <v>11</v>
      </c>
      <c r="J146" s="51">
        <v>13</v>
      </c>
      <c r="K146" s="51">
        <v>7</v>
      </c>
      <c r="L146" s="51">
        <v>8</v>
      </c>
      <c r="M146" s="51">
        <v>3</v>
      </c>
      <c r="N146" s="51">
        <v>3</v>
      </c>
      <c r="O146" s="51" t="s">
        <v>286</v>
      </c>
      <c r="P146" s="51" t="s">
        <v>456</v>
      </c>
      <c r="Q146" s="51">
        <v>42</v>
      </c>
      <c r="R146" s="51">
        <v>10</v>
      </c>
    </row>
    <row r="147" spans="1:18" ht="20.05" customHeight="1" x14ac:dyDescent="0.2">
      <c r="A147" s="51">
        <v>145</v>
      </c>
      <c r="B147" s="51" t="s">
        <v>240</v>
      </c>
      <c r="C147" s="51">
        <v>1</v>
      </c>
      <c r="D147" s="51">
        <v>3</v>
      </c>
      <c r="E147" s="51">
        <v>9</v>
      </c>
      <c r="F147" s="51">
        <v>20</v>
      </c>
      <c r="G147" s="51">
        <v>46</v>
      </c>
      <c r="H147" s="51">
        <v>6</v>
      </c>
      <c r="I147" s="51">
        <v>10</v>
      </c>
      <c r="J147" s="51">
        <v>12</v>
      </c>
      <c r="K147" s="51">
        <v>7</v>
      </c>
      <c r="L147" s="51">
        <v>7</v>
      </c>
      <c r="M147" s="51">
        <v>2</v>
      </c>
      <c r="N147" s="51">
        <v>2</v>
      </c>
      <c r="O147" s="51" t="s">
        <v>287</v>
      </c>
      <c r="P147" s="51" t="s">
        <v>457</v>
      </c>
      <c r="Q147" s="51">
        <v>37</v>
      </c>
      <c r="R147" s="51">
        <v>9</v>
      </c>
    </row>
    <row r="148" spans="1:18" ht="20.05" customHeight="1" x14ac:dyDescent="0.2">
      <c r="A148" s="51">
        <v>146</v>
      </c>
      <c r="B148" s="51" t="s">
        <v>241</v>
      </c>
      <c r="C148" s="51">
        <v>1</v>
      </c>
      <c r="D148" s="51">
        <v>3</v>
      </c>
      <c r="E148" s="51">
        <v>9</v>
      </c>
      <c r="F148" s="51">
        <v>18</v>
      </c>
      <c r="G148" s="51">
        <v>43</v>
      </c>
      <c r="H148" s="51">
        <v>6</v>
      </c>
      <c r="I148" s="51">
        <v>9</v>
      </c>
      <c r="J148" s="51">
        <v>12</v>
      </c>
      <c r="K148" s="51">
        <v>6</v>
      </c>
      <c r="L148" s="51">
        <v>6</v>
      </c>
      <c r="M148" s="51">
        <v>2</v>
      </c>
      <c r="N148" s="51">
        <v>2</v>
      </c>
      <c r="O148" s="51" t="s">
        <v>288</v>
      </c>
      <c r="P148" s="51" t="s">
        <v>458</v>
      </c>
      <c r="Q148" s="51">
        <v>35</v>
      </c>
      <c r="R148" s="51">
        <v>8</v>
      </c>
    </row>
    <row r="149" spans="1:18" ht="20.05" customHeight="1" x14ac:dyDescent="0.2">
      <c r="A149" s="51">
        <v>147</v>
      </c>
      <c r="B149" s="51" t="s">
        <v>242</v>
      </c>
      <c r="C149" s="51">
        <v>1</v>
      </c>
      <c r="D149" s="51">
        <v>3</v>
      </c>
      <c r="E149" s="51">
        <v>9</v>
      </c>
      <c r="F149" s="51">
        <v>18</v>
      </c>
      <c r="G149" s="51">
        <v>46</v>
      </c>
      <c r="H149" s="51">
        <v>6</v>
      </c>
      <c r="I149" s="51">
        <v>10</v>
      </c>
      <c r="J149" s="51">
        <v>12</v>
      </c>
      <c r="K149" s="51">
        <v>7</v>
      </c>
      <c r="L149" s="51">
        <v>7</v>
      </c>
      <c r="M149" s="51">
        <v>2</v>
      </c>
      <c r="N149" s="51">
        <v>2</v>
      </c>
      <c r="O149" s="51" t="s">
        <v>287</v>
      </c>
      <c r="P149" s="51" t="s">
        <v>459</v>
      </c>
      <c r="Q149" s="51">
        <v>37</v>
      </c>
      <c r="R149" s="51">
        <v>9</v>
      </c>
    </row>
    <row r="150" spans="1:18" ht="20.05" customHeight="1" x14ac:dyDescent="0.2">
      <c r="A150" s="51">
        <v>148</v>
      </c>
      <c r="B150" s="51" t="s">
        <v>243</v>
      </c>
      <c r="C150" s="51">
        <v>1</v>
      </c>
      <c r="D150" s="51">
        <v>3</v>
      </c>
      <c r="E150" s="51">
        <v>9</v>
      </c>
      <c r="F150" s="51">
        <v>20</v>
      </c>
      <c r="G150" s="51">
        <v>49</v>
      </c>
      <c r="H150" s="51">
        <v>7</v>
      </c>
      <c r="I150" s="51">
        <v>10</v>
      </c>
      <c r="J150" s="51">
        <v>13</v>
      </c>
      <c r="K150" s="51">
        <v>7</v>
      </c>
      <c r="L150" s="51">
        <v>7</v>
      </c>
      <c r="M150" s="51">
        <v>2</v>
      </c>
      <c r="N150" s="51">
        <v>3</v>
      </c>
      <c r="O150" s="51" t="s">
        <v>289</v>
      </c>
      <c r="P150" s="51" t="s">
        <v>460</v>
      </c>
      <c r="Q150" s="51">
        <v>40</v>
      </c>
      <c r="R150" s="51">
        <v>9</v>
      </c>
    </row>
    <row r="151" spans="1:18" ht="20.05" customHeight="1" x14ac:dyDescent="0.2">
      <c r="A151" s="51">
        <v>149</v>
      </c>
      <c r="B151" s="51" t="s">
        <v>244</v>
      </c>
      <c r="C151" s="51">
        <v>1</v>
      </c>
      <c r="D151" s="51">
        <v>3</v>
      </c>
      <c r="E151" s="51">
        <v>10</v>
      </c>
      <c r="F151" s="51">
        <v>21</v>
      </c>
      <c r="G151" s="51">
        <v>49</v>
      </c>
      <c r="H151" s="51">
        <v>7</v>
      </c>
      <c r="I151" s="51">
        <v>10</v>
      </c>
      <c r="J151" s="51">
        <v>13</v>
      </c>
      <c r="K151" s="51">
        <v>7</v>
      </c>
      <c r="L151" s="51">
        <v>7</v>
      </c>
      <c r="M151" s="51">
        <v>2</v>
      </c>
      <c r="N151" s="51">
        <v>3</v>
      </c>
      <c r="O151" s="51" t="s">
        <v>289</v>
      </c>
      <c r="P151" s="51" t="s">
        <v>461</v>
      </c>
      <c r="Q151" s="51">
        <v>40</v>
      </c>
      <c r="R151" s="51">
        <v>9</v>
      </c>
    </row>
    <row r="152" spans="1:18" ht="20.05" customHeight="1" x14ac:dyDescent="0.2">
      <c r="A152" s="51">
        <v>150</v>
      </c>
      <c r="B152" s="51" t="s">
        <v>245</v>
      </c>
      <c r="C152" s="51">
        <v>1</v>
      </c>
      <c r="D152" s="51">
        <v>3</v>
      </c>
      <c r="E152" s="51">
        <v>10</v>
      </c>
      <c r="F152" s="51">
        <v>20</v>
      </c>
      <c r="G152" s="51">
        <v>46</v>
      </c>
      <c r="H152" s="51">
        <v>6</v>
      </c>
      <c r="I152" s="51">
        <v>10</v>
      </c>
      <c r="J152" s="51">
        <v>12</v>
      </c>
      <c r="K152" s="51">
        <v>7</v>
      </c>
      <c r="L152" s="51">
        <v>7</v>
      </c>
      <c r="M152" s="51">
        <v>2</v>
      </c>
      <c r="N152" s="51">
        <v>2</v>
      </c>
      <c r="O152" s="51" t="s">
        <v>287</v>
      </c>
      <c r="P152" s="51" t="s">
        <v>462</v>
      </c>
      <c r="Q152" s="51">
        <v>37</v>
      </c>
      <c r="R152" s="51">
        <v>9</v>
      </c>
    </row>
    <row r="153" spans="1:18" ht="20.05" customHeight="1" x14ac:dyDescent="0.2">
      <c r="A153" s="51">
        <v>151</v>
      </c>
      <c r="B153" s="51" t="s">
        <v>246</v>
      </c>
      <c r="C153" s="51">
        <v>1</v>
      </c>
      <c r="D153" s="51">
        <v>3</v>
      </c>
      <c r="E153" s="51">
        <v>10</v>
      </c>
      <c r="F153" s="51">
        <v>19</v>
      </c>
      <c r="G153" s="51">
        <v>46</v>
      </c>
      <c r="H153" s="51">
        <v>6</v>
      </c>
      <c r="I153" s="51">
        <v>10</v>
      </c>
      <c r="J153" s="51">
        <v>12</v>
      </c>
      <c r="K153" s="51">
        <v>7</v>
      </c>
      <c r="L153" s="51">
        <v>7</v>
      </c>
      <c r="M153" s="51">
        <v>2</v>
      </c>
      <c r="N153" s="51">
        <v>2</v>
      </c>
      <c r="O153" s="51" t="s">
        <v>287</v>
      </c>
      <c r="P153" s="51" t="s">
        <v>463</v>
      </c>
      <c r="Q153" s="51">
        <v>37</v>
      </c>
      <c r="R153" s="51">
        <v>9</v>
      </c>
    </row>
    <row r="154" spans="1:18" ht="20.05" customHeight="1" x14ac:dyDescent="0.2">
      <c r="A154" s="51">
        <v>152</v>
      </c>
      <c r="B154" s="51" t="s">
        <v>247</v>
      </c>
      <c r="C154" s="51">
        <v>1</v>
      </c>
      <c r="D154" s="51">
        <v>3</v>
      </c>
      <c r="E154" s="51">
        <v>10</v>
      </c>
      <c r="F154" s="51">
        <v>19</v>
      </c>
      <c r="G154" s="51">
        <v>43</v>
      </c>
      <c r="H154" s="51">
        <v>6</v>
      </c>
      <c r="I154" s="51">
        <v>9</v>
      </c>
      <c r="J154" s="51">
        <v>12</v>
      </c>
      <c r="K154" s="51">
        <v>6</v>
      </c>
      <c r="L154" s="51">
        <v>6</v>
      </c>
      <c r="M154" s="51">
        <v>2</v>
      </c>
      <c r="N154" s="51">
        <v>2</v>
      </c>
      <c r="O154" s="51" t="s">
        <v>288</v>
      </c>
      <c r="P154" s="51" t="s">
        <v>464</v>
      </c>
      <c r="Q154" s="51">
        <v>35</v>
      </c>
      <c r="R154" s="51">
        <v>8</v>
      </c>
    </row>
    <row r="155" spans="1:18" ht="20.05" customHeight="1" x14ac:dyDescent="0.2">
      <c r="A155" s="51">
        <v>153</v>
      </c>
      <c r="B155" s="51" t="s">
        <v>248</v>
      </c>
      <c r="C155" s="51">
        <v>1</v>
      </c>
      <c r="D155" s="51">
        <v>3</v>
      </c>
      <c r="E155" s="51">
        <v>10</v>
      </c>
      <c r="F155" s="51">
        <v>19</v>
      </c>
      <c r="G155" s="51">
        <v>46</v>
      </c>
      <c r="H155" s="51">
        <v>6</v>
      </c>
      <c r="I155" s="51">
        <v>10</v>
      </c>
      <c r="J155" s="51">
        <v>12</v>
      </c>
      <c r="K155" s="51">
        <v>7</v>
      </c>
      <c r="L155" s="51">
        <v>7</v>
      </c>
      <c r="M155" s="51">
        <v>2</v>
      </c>
      <c r="N155" s="51">
        <v>2</v>
      </c>
      <c r="O155" s="51" t="s">
        <v>287</v>
      </c>
      <c r="P155" s="51" t="s">
        <v>465</v>
      </c>
      <c r="Q155" s="51">
        <v>37</v>
      </c>
      <c r="R155" s="51">
        <v>9</v>
      </c>
    </row>
    <row r="156" spans="1:18" ht="20.05" customHeight="1" x14ac:dyDescent="0.2">
      <c r="A156" s="51">
        <v>154</v>
      </c>
      <c r="B156" s="51" t="s">
        <v>249</v>
      </c>
      <c r="C156" s="51">
        <v>1</v>
      </c>
      <c r="D156" s="51">
        <v>3</v>
      </c>
      <c r="E156" s="51">
        <v>10</v>
      </c>
      <c r="F156" s="51">
        <v>19</v>
      </c>
      <c r="G156" s="51">
        <v>46</v>
      </c>
      <c r="H156" s="51">
        <v>6</v>
      </c>
      <c r="I156" s="51">
        <v>10</v>
      </c>
      <c r="J156" s="51">
        <v>12</v>
      </c>
      <c r="K156" s="51">
        <v>7</v>
      </c>
      <c r="L156" s="51">
        <v>7</v>
      </c>
      <c r="M156" s="51">
        <v>2</v>
      </c>
      <c r="N156" s="51">
        <v>2</v>
      </c>
      <c r="O156" s="51" t="s">
        <v>287</v>
      </c>
      <c r="P156" s="51" t="s">
        <v>466</v>
      </c>
      <c r="Q156" s="51">
        <v>37</v>
      </c>
      <c r="R156" s="51">
        <v>9</v>
      </c>
    </row>
    <row r="157" spans="1:18" ht="20.05" customHeight="1" x14ac:dyDescent="0.2">
      <c r="A157" s="51">
        <v>155</v>
      </c>
      <c r="B157" s="51" t="s">
        <v>250</v>
      </c>
      <c r="C157" s="51">
        <v>1</v>
      </c>
      <c r="D157" s="51">
        <v>3</v>
      </c>
      <c r="E157" s="51">
        <v>10</v>
      </c>
      <c r="F157" s="51">
        <v>22</v>
      </c>
      <c r="G157" s="51">
        <v>49</v>
      </c>
      <c r="H157" s="51">
        <v>7</v>
      </c>
      <c r="I157" s="51">
        <v>10</v>
      </c>
      <c r="J157" s="51">
        <v>13</v>
      </c>
      <c r="K157" s="51">
        <v>7</v>
      </c>
      <c r="L157" s="51">
        <v>7</v>
      </c>
      <c r="M157" s="51">
        <v>2</v>
      </c>
      <c r="N157" s="51">
        <v>3</v>
      </c>
      <c r="O157" s="51" t="s">
        <v>289</v>
      </c>
      <c r="P157" s="51" t="s">
        <v>467</v>
      </c>
      <c r="Q157" s="51">
        <v>40</v>
      </c>
      <c r="R157" s="51">
        <v>9</v>
      </c>
    </row>
    <row r="158" spans="1:18" ht="20.05" customHeight="1" x14ac:dyDescent="0.2">
      <c r="A158" s="51">
        <v>156</v>
      </c>
      <c r="B158" s="51" t="s">
        <v>251</v>
      </c>
      <c r="C158" s="51">
        <v>1</v>
      </c>
      <c r="D158" s="51">
        <v>3</v>
      </c>
      <c r="E158" s="51">
        <v>9</v>
      </c>
      <c r="F158" s="51">
        <v>19</v>
      </c>
      <c r="G158" s="51">
        <v>46</v>
      </c>
      <c r="H158" s="51">
        <v>6</v>
      </c>
      <c r="I158" s="51">
        <v>10</v>
      </c>
      <c r="J158" s="51">
        <v>12</v>
      </c>
      <c r="K158" s="51">
        <v>7</v>
      </c>
      <c r="L158" s="51">
        <v>7</v>
      </c>
      <c r="M158" s="51">
        <v>2</v>
      </c>
      <c r="N158" s="51">
        <v>2</v>
      </c>
      <c r="O158" s="51" t="s">
        <v>287</v>
      </c>
      <c r="P158" s="51" t="s">
        <v>468</v>
      </c>
      <c r="Q158" s="51">
        <v>37</v>
      </c>
      <c r="R158" s="51">
        <v>9</v>
      </c>
    </row>
    <row r="159" spans="1:18" ht="20.05" customHeight="1" x14ac:dyDescent="0.2">
      <c r="A159" s="51">
        <v>157</v>
      </c>
      <c r="B159" s="51" t="s">
        <v>252</v>
      </c>
      <c r="C159" s="51">
        <v>1</v>
      </c>
      <c r="D159" s="51">
        <v>3</v>
      </c>
      <c r="E159" s="51">
        <v>9</v>
      </c>
      <c r="F159" s="51">
        <v>19</v>
      </c>
      <c r="G159" s="51">
        <v>43</v>
      </c>
      <c r="H159" s="51">
        <v>6</v>
      </c>
      <c r="I159" s="51">
        <v>9</v>
      </c>
      <c r="J159" s="51">
        <v>12</v>
      </c>
      <c r="K159" s="51">
        <v>6</v>
      </c>
      <c r="L159" s="51">
        <v>6</v>
      </c>
      <c r="M159" s="51">
        <v>2</v>
      </c>
      <c r="N159" s="51">
        <v>2</v>
      </c>
      <c r="O159" s="51" t="s">
        <v>288</v>
      </c>
      <c r="P159" s="51" t="s">
        <v>469</v>
      </c>
      <c r="Q159" s="51">
        <v>35</v>
      </c>
      <c r="R159" s="51">
        <v>8</v>
      </c>
    </row>
    <row r="160" spans="1:18" ht="20.05" customHeight="1" x14ac:dyDescent="0.2">
      <c r="A160" s="51">
        <v>158</v>
      </c>
      <c r="B160" s="51" t="s">
        <v>253</v>
      </c>
      <c r="C160" s="51">
        <v>1</v>
      </c>
      <c r="D160" s="51">
        <v>3</v>
      </c>
      <c r="E160" s="51">
        <v>10</v>
      </c>
      <c r="F160" s="51">
        <v>20</v>
      </c>
      <c r="G160" s="51">
        <v>46</v>
      </c>
      <c r="H160" s="51">
        <v>6</v>
      </c>
      <c r="I160" s="51">
        <v>10</v>
      </c>
      <c r="J160" s="51">
        <v>12</v>
      </c>
      <c r="K160" s="51">
        <v>7</v>
      </c>
      <c r="L160" s="51">
        <v>7</v>
      </c>
      <c r="M160" s="51">
        <v>2</v>
      </c>
      <c r="N160" s="51">
        <v>2</v>
      </c>
      <c r="O160" s="51" t="s">
        <v>287</v>
      </c>
      <c r="P160" s="51" t="s">
        <v>470</v>
      </c>
      <c r="Q160" s="51">
        <v>37</v>
      </c>
      <c r="R160" s="51">
        <v>9</v>
      </c>
    </row>
    <row r="161" spans="1:18" ht="20.05" customHeight="1" x14ac:dyDescent="0.2">
      <c r="A161" s="51">
        <v>159</v>
      </c>
      <c r="B161" s="51" t="s">
        <v>254</v>
      </c>
      <c r="C161" s="51">
        <v>1</v>
      </c>
      <c r="D161" s="51">
        <v>3</v>
      </c>
      <c r="E161" s="51">
        <v>9</v>
      </c>
      <c r="F161" s="51">
        <v>20</v>
      </c>
      <c r="G161" s="51">
        <v>46</v>
      </c>
      <c r="H161" s="51">
        <v>6</v>
      </c>
      <c r="I161" s="51">
        <v>10</v>
      </c>
      <c r="J161" s="51">
        <v>12</v>
      </c>
      <c r="K161" s="51">
        <v>7</v>
      </c>
      <c r="L161" s="51">
        <v>7</v>
      </c>
      <c r="M161" s="51">
        <v>2</v>
      </c>
      <c r="N161" s="51">
        <v>2</v>
      </c>
      <c r="O161" s="51" t="s">
        <v>287</v>
      </c>
      <c r="P161" s="51" t="s">
        <v>471</v>
      </c>
      <c r="Q161" s="51">
        <v>37</v>
      </c>
      <c r="R161" s="51">
        <v>9</v>
      </c>
    </row>
    <row r="162" spans="1:18" ht="20.05" customHeight="1" x14ac:dyDescent="0.2">
      <c r="A162" s="51">
        <v>160</v>
      </c>
      <c r="B162" s="51" t="s">
        <v>255</v>
      </c>
      <c r="C162" s="51">
        <v>1</v>
      </c>
      <c r="D162" s="51">
        <v>3</v>
      </c>
      <c r="E162" s="51">
        <v>10</v>
      </c>
      <c r="F162" s="51">
        <v>22</v>
      </c>
      <c r="G162" s="51">
        <v>52</v>
      </c>
      <c r="H162" s="51">
        <v>7</v>
      </c>
      <c r="I162" s="51">
        <v>11</v>
      </c>
      <c r="J162" s="51">
        <v>13</v>
      </c>
      <c r="K162" s="51">
        <v>7</v>
      </c>
      <c r="L162" s="51">
        <v>8</v>
      </c>
      <c r="M162" s="51">
        <v>3</v>
      </c>
      <c r="N162" s="51">
        <v>3</v>
      </c>
      <c r="O162" s="51" t="s">
        <v>286</v>
      </c>
      <c r="P162" s="51" t="s">
        <v>472</v>
      </c>
      <c r="Q162" s="51">
        <v>42</v>
      </c>
      <c r="R162" s="51">
        <v>10</v>
      </c>
    </row>
    <row r="163" spans="1:18" ht="20.05" customHeight="1" x14ac:dyDescent="0.2">
      <c r="A163" s="51">
        <v>161</v>
      </c>
      <c r="B163" s="51" t="s">
        <v>256</v>
      </c>
      <c r="C163" s="51">
        <v>1</v>
      </c>
      <c r="D163" s="51">
        <v>3</v>
      </c>
      <c r="E163" s="51">
        <v>10</v>
      </c>
      <c r="F163" s="51">
        <v>21</v>
      </c>
      <c r="G163" s="51">
        <v>49</v>
      </c>
      <c r="H163" s="51">
        <v>7</v>
      </c>
      <c r="I163" s="51">
        <v>10</v>
      </c>
      <c r="J163" s="51">
        <v>13</v>
      </c>
      <c r="K163" s="51">
        <v>7</v>
      </c>
      <c r="L163" s="51">
        <v>7</v>
      </c>
      <c r="M163" s="51">
        <v>2</v>
      </c>
      <c r="N163" s="51">
        <v>3</v>
      </c>
      <c r="O163" s="51" t="s">
        <v>289</v>
      </c>
      <c r="P163" s="51" t="s">
        <v>473</v>
      </c>
      <c r="Q163" s="51">
        <v>40</v>
      </c>
      <c r="R163" s="51">
        <v>9</v>
      </c>
    </row>
    <row r="164" spans="1:18" ht="20.05" customHeight="1" x14ac:dyDescent="0.2">
      <c r="A164" s="51">
        <v>162</v>
      </c>
      <c r="B164" s="51" t="s">
        <v>257</v>
      </c>
      <c r="C164" s="51">
        <v>1</v>
      </c>
      <c r="D164" s="51">
        <v>3</v>
      </c>
      <c r="E164" s="51">
        <v>10</v>
      </c>
      <c r="F164" s="51">
        <v>25</v>
      </c>
      <c r="G164" s="51">
        <v>52</v>
      </c>
      <c r="H164" s="51">
        <v>7</v>
      </c>
      <c r="I164" s="51">
        <v>11</v>
      </c>
      <c r="J164" s="51">
        <v>13</v>
      </c>
      <c r="K164" s="51">
        <v>7</v>
      </c>
      <c r="L164" s="51">
        <v>8</v>
      </c>
      <c r="M164" s="51">
        <v>3</v>
      </c>
      <c r="N164" s="51">
        <v>3</v>
      </c>
      <c r="O164" s="51" t="s">
        <v>286</v>
      </c>
      <c r="P164" s="51" t="s">
        <v>474</v>
      </c>
      <c r="Q164" s="51">
        <v>42</v>
      </c>
      <c r="R164" s="51">
        <v>10</v>
      </c>
    </row>
    <row r="165" spans="1:18" ht="20.05" customHeight="1" x14ac:dyDescent="0.2">
      <c r="A165" s="51">
        <v>163</v>
      </c>
      <c r="B165" s="51" t="s">
        <v>258</v>
      </c>
      <c r="C165" s="51">
        <v>1</v>
      </c>
      <c r="D165" s="51">
        <v>3</v>
      </c>
      <c r="E165" s="51">
        <v>10</v>
      </c>
      <c r="F165" s="51">
        <v>24</v>
      </c>
      <c r="G165" s="51">
        <v>52</v>
      </c>
      <c r="H165" s="51">
        <v>7</v>
      </c>
      <c r="I165" s="51">
        <v>11</v>
      </c>
      <c r="J165" s="51">
        <v>13</v>
      </c>
      <c r="K165" s="51">
        <v>7</v>
      </c>
      <c r="L165" s="51">
        <v>8</v>
      </c>
      <c r="M165" s="51">
        <v>3</v>
      </c>
      <c r="N165" s="51">
        <v>3</v>
      </c>
      <c r="O165" s="51" t="s">
        <v>286</v>
      </c>
      <c r="P165" s="51" t="s">
        <v>475</v>
      </c>
      <c r="Q165" s="51">
        <v>42</v>
      </c>
      <c r="R165" s="51">
        <v>10</v>
      </c>
    </row>
    <row r="166" spans="1:18" ht="20.05" customHeight="1" x14ac:dyDescent="0.2">
      <c r="A166" s="51">
        <v>164</v>
      </c>
      <c r="B166" s="51" t="s">
        <v>259</v>
      </c>
      <c r="C166" s="51">
        <v>1</v>
      </c>
      <c r="D166" s="51">
        <v>3</v>
      </c>
      <c r="E166" s="51">
        <v>10</v>
      </c>
      <c r="F166" s="51">
        <v>24</v>
      </c>
      <c r="G166" s="51">
        <v>52</v>
      </c>
      <c r="H166" s="51">
        <v>7</v>
      </c>
      <c r="I166" s="51">
        <v>11</v>
      </c>
      <c r="J166" s="51">
        <v>13</v>
      </c>
      <c r="K166" s="51">
        <v>7</v>
      </c>
      <c r="L166" s="51">
        <v>8</v>
      </c>
      <c r="M166" s="51">
        <v>3</v>
      </c>
      <c r="N166" s="51">
        <v>3</v>
      </c>
      <c r="O166" s="51" t="s">
        <v>286</v>
      </c>
      <c r="P166" s="51" t="s">
        <v>476</v>
      </c>
      <c r="Q166" s="51">
        <v>42</v>
      </c>
      <c r="R166" s="51">
        <v>10</v>
      </c>
    </row>
    <row r="167" spans="1:18" ht="20.05" customHeight="1" x14ac:dyDescent="0.2">
      <c r="A167" s="51">
        <v>165</v>
      </c>
      <c r="B167" s="51" t="s">
        <v>260</v>
      </c>
      <c r="C167" s="51">
        <v>1</v>
      </c>
      <c r="D167" s="51">
        <v>3</v>
      </c>
      <c r="E167" s="51">
        <v>10</v>
      </c>
      <c r="F167" s="51">
        <v>22</v>
      </c>
      <c r="G167" s="51">
        <v>52</v>
      </c>
      <c r="H167" s="51">
        <v>7</v>
      </c>
      <c r="I167" s="51">
        <v>11</v>
      </c>
      <c r="J167" s="51">
        <v>13</v>
      </c>
      <c r="K167" s="51">
        <v>7</v>
      </c>
      <c r="L167" s="51">
        <v>8</v>
      </c>
      <c r="M167" s="51">
        <v>3</v>
      </c>
      <c r="N167" s="51">
        <v>3</v>
      </c>
      <c r="O167" s="51" t="s">
        <v>286</v>
      </c>
      <c r="P167" s="51" t="s">
        <v>477</v>
      </c>
      <c r="Q167" s="51">
        <v>42</v>
      </c>
      <c r="R167" s="51">
        <v>10</v>
      </c>
    </row>
    <row r="168" spans="1:18" ht="20.05" customHeight="1" x14ac:dyDescent="0.2">
      <c r="A168" s="51">
        <v>166</v>
      </c>
      <c r="B168" s="51" t="s">
        <v>261</v>
      </c>
      <c r="C168" s="51">
        <v>1</v>
      </c>
      <c r="D168" s="51">
        <v>3</v>
      </c>
      <c r="E168" s="51">
        <v>10</v>
      </c>
      <c r="F168" s="51">
        <v>20</v>
      </c>
      <c r="G168" s="51">
        <v>52</v>
      </c>
      <c r="H168" s="51">
        <v>7</v>
      </c>
      <c r="I168" s="51">
        <v>11</v>
      </c>
      <c r="J168" s="51">
        <v>13</v>
      </c>
      <c r="K168" s="51">
        <v>7</v>
      </c>
      <c r="L168" s="51">
        <v>8</v>
      </c>
      <c r="M168" s="51">
        <v>3</v>
      </c>
      <c r="N168" s="51">
        <v>3</v>
      </c>
      <c r="O168" s="51" t="s">
        <v>286</v>
      </c>
      <c r="P168" s="51" t="s">
        <v>478</v>
      </c>
      <c r="Q168" s="51">
        <v>42</v>
      </c>
      <c r="R168" s="51">
        <v>10</v>
      </c>
    </row>
    <row r="169" spans="1:18" ht="20.05" customHeight="1" x14ac:dyDescent="0.2">
      <c r="A169" s="51">
        <v>167</v>
      </c>
      <c r="B169" s="51" t="s">
        <v>262</v>
      </c>
      <c r="C169" s="51">
        <v>1</v>
      </c>
      <c r="D169" s="51">
        <v>3</v>
      </c>
      <c r="E169" s="51">
        <v>9</v>
      </c>
      <c r="F169" s="51">
        <v>22</v>
      </c>
      <c r="G169" s="51">
        <v>52</v>
      </c>
      <c r="H169" s="51">
        <v>7</v>
      </c>
      <c r="I169" s="51">
        <v>11</v>
      </c>
      <c r="J169" s="51">
        <v>13</v>
      </c>
      <c r="K169" s="51">
        <v>7</v>
      </c>
      <c r="L169" s="51">
        <v>8</v>
      </c>
      <c r="M169" s="51">
        <v>3</v>
      </c>
      <c r="N169" s="51">
        <v>3</v>
      </c>
      <c r="O169" s="51" t="s">
        <v>286</v>
      </c>
      <c r="P169" s="51" t="s">
        <v>479</v>
      </c>
      <c r="Q169" s="51">
        <v>42</v>
      </c>
      <c r="R169" s="51">
        <v>10</v>
      </c>
    </row>
    <row r="170" spans="1:18" ht="20.05" customHeight="1" x14ac:dyDescent="0.2">
      <c r="A170" s="51">
        <v>168</v>
      </c>
      <c r="B170" s="51" t="s">
        <v>263</v>
      </c>
      <c r="C170" s="51">
        <v>1</v>
      </c>
      <c r="D170" s="51">
        <v>3</v>
      </c>
      <c r="E170" s="51">
        <v>9</v>
      </c>
      <c r="F170" s="51">
        <v>20</v>
      </c>
      <c r="G170" s="51">
        <v>46</v>
      </c>
      <c r="H170" s="51">
        <v>6</v>
      </c>
      <c r="I170" s="51">
        <v>10</v>
      </c>
      <c r="J170" s="51">
        <v>12</v>
      </c>
      <c r="K170" s="51">
        <v>7</v>
      </c>
      <c r="L170" s="51">
        <v>7</v>
      </c>
      <c r="M170" s="51">
        <v>2</v>
      </c>
      <c r="N170" s="51">
        <v>2</v>
      </c>
      <c r="O170" s="51" t="s">
        <v>287</v>
      </c>
      <c r="P170" s="51" t="s">
        <v>480</v>
      </c>
      <c r="Q170" s="51">
        <v>37</v>
      </c>
      <c r="R170" s="51">
        <v>9</v>
      </c>
    </row>
    <row r="171" spans="1:18" ht="20.05" customHeight="1" x14ac:dyDescent="0.2">
      <c r="A171" s="51">
        <v>169</v>
      </c>
      <c r="B171" s="51" t="s">
        <v>264</v>
      </c>
      <c r="C171" s="51">
        <v>1</v>
      </c>
      <c r="D171" s="51">
        <v>3</v>
      </c>
      <c r="E171" s="51">
        <v>10</v>
      </c>
      <c r="F171" s="51">
        <v>20</v>
      </c>
      <c r="G171" s="51">
        <v>52</v>
      </c>
      <c r="H171" s="51">
        <v>7</v>
      </c>
      <c r="I171" s="51">
        <v>11</v>
      </c>
      <c r="J171" s="51">
        <v>13</v>
      </c>
      <c r="K171" s="51">
        <v>7</v>
      </c>
      <c r="L171" s="51">
        <v>8</v>
      </c>
      <c r="M171" s="51">
        <v>3</v>
      </c>
      <c r="N171" s="51">
        <v>3</v>
      </c>
      <c r="O171" s="51" t="s">
        <v>286</v>
      </c>
      <c r="P171" s="51" t="s">
        <v>481</v>
      </c>
      <c r="Q171" s="51">
        <v>42</v>
      </c>
      <c r="R171" s="51">
        <v>10</v>
      </c>
    </row>
    <row r="172" spans="1:18" ht="20.05" customHeight="1" x14ac:dyDescent="0.2">
      <c r="A172" s="51">
        <v>170</v>
      </c>
      <c r="B172" s="51" t="s">
        <v>265</v>
      </c>
      <c r="C172" s="51">
        <v>1</v>
      </c>
      <c r="D172" s="51">
        <v>3</v>
      </c>
      <c r="E172" s="51">
        <v>10</v>
      </c>
      <c r="F172" s="51">
        <v>25</v>
      </c>
      <c r="G172" s="51">
        <v>55</v>
      </c>
      <c r="H172" s="51">
        <v>8</v>
      </c>
      <c r="I172" s="51">
        <v>11</v>
      </c>
      <c r="J172" s="51">
        <v>13</v>
      </c>
      <c r="K172" s="51">
        <v>8</v>
      </c>
      <c r="L172" s="51">
        <v>9</v>
      </c>
      <c r="M172" s="51">
        <v>3</v>
      </c>
      <c r="N172" s="51">
        <v>3</v>
      </c>
      <c r="O172" s="51" t="s">
        <v>290</v>
      </c>
      <c r="P172" s="51" t="s">
        <v>482</v>
      </c>
      <c r="Q172" s="51">
        <v>44</v>
      </c>
      <c r="R172" s="51">
        <v>11</v>
      </c>
    </row>
    <row r="173" spans="1:18" ht="20.05" customHeight="1" x14ac:dyDescent="0.2">
      <c r="A173" s="51">
        <v>171</v>
      </c>
      <c r="B173" s="51" t="s">
        <v>266</v>
      </c>
      <c r="C173" s="51">
        <v>1</v>
      </c>
      <c r="D173" s="51">
        <v>3</v>
      </c>
      <c r="E173" s="51">
        <v>10</v>
      </c>
      <c r="F173" s="51">
        <v>23</v>
      </c>
      <c r="G173" s="51">
        <v>52</v>
      </c>
      <c r="H173" s="51">
        <v>7</v>
      </c>
      <c r="I173" s="51">
        <v>11</v>
      </c>
      <c r="J173" s="51">
        <v>13</v>
      </c>
      <c r="K173" s="51">
        <v>7</v>
      </c>
      <c r="L173" s="51">
        <v>8</v>
      </c>
      <c r="M173" s="51">
        <v>3</v>
      </c>
      <c r="N173" s="51">
        <v>3</v>
      </c>
      <c r="O173" s="51" t="s">
        <v>286</v>
      </c>
      <c r="P173" s="51" t="s">
        <v>483</v>
      </c>
      <c r="Q173" s="51">
        <v>42</v>
      </c>
      <c r="R173" s="51">
        <v>10</v>
      </c>
    </row>
    <row r="174" spans="1:18" ht="20.05" customHeight="1" x14ac:dyDescent="0.2">
      <c r="A174" s="51">
        <v>172</v>
      </c>
      <c r="B174" s="51" t="s">
        <v>267</v>
      </c>
      <c r="C174" s="51">
        <v>1</v>
      </c>
      <c r="D174" s="51">
        <v>3</v>
      </c>
      <c r="E174" s="51">
        <v>10</v>
      </c>
      <c r="F174" s="51">
        <v>21</v>
      </c>
      <c r="G174" s="51">
        <v>52</v>
      </c>
      <c r="H174" s="51">
        <v>7</v>
      </c>
      <c r="I174" s="51">
        <v>11</v>
      </c>
      <c r="J174" s="51">
        <v>13</v>
      </c>
      <c r="K174" s="51">
        <v>7</v>
      </c>
      <c r="L174" s="51">
        <v>8</v>
      </c>
      <c r="M174" s="51">
        <v>3</v>
      </c>
      <c r="N174" s="51">
        <v>3</v>
      </c>
      <c r="O174" s="51" t="s">
        <v>286</v>
      </c>
      <c r="P174" s="51" t="s">
        <v>484</v>
      </c>
      <c r="Q174" s="51">
        <v>42</v>
      </c>
      <c r="R174" s="51">
        <v>10</v>
      </c>
    </row>
    <row r="175" spans="1:18" ht="20.05" customHeight="1" x14ac:dyDescent="0.2">
      <c r="A175" s="51">
        <v>173</v>
      </c>
      <c r="B175" s="51" t="s">
        <v>268</v>
      </c>
      <c r="C175" s="51">
        <v>1</v>
      </c>
      <c r="D175" s="51">
        <v>3</v>
      </c>
      <c r="E175" s="51">
        <v>10</v>
      </c>
      <c r="F175" s="51">
        <v>23</v>
      </c>
      <c r="G175" s="51">
        <v>52</v>
      </c>
      <c r="H175" s="51">
        <v>7</v>
      </c>
      <c r="I175" s="51">
        <v>11</v>
      </c>
      <c r="J175" s="51">
        <v>13</v>
      </c>
      <c r="K175" s="51">
        <v>7</v>
      </c>
      <c r="L175" s="51">
        <v>8</v>
      </c>
      <c r="M175" s="51">
        <v>3</v>
      </c>
      <c r="N175" s="51">
        <v>3</v>
      </c>
      <c r="O175" s="51" t="s">
        <v>286</v>
      </c>
      <c r="P175" s="51" t="s">
        <v>485</v>
      </c>
      <c r="Q175" s="51">
        <v>42</v>
      </c>
      <c r="R175" s="51">
        <v>10</v>
      </c>
    </row>
    <row r="176" spans="1:18" ht="20.05" customHeight="1" x14ac:dyDescent="0.2">
      <c r="A176" s="51">
        <v>174</v>
      </c>
      <c r="B176" s="51" t="s">
        <v>269</v>
      </c>
      <c r="C176" s="51">
        <v>1</v>
      </c>
      <c r="D176" s="51">
        <v>3</v>
      </c>
      <c r="E176" s="51">
        <v>10</v>
      </c>
      <c r="F176" s="51">
        <v>21</v>
      </c>
      <c r="G176" s="51">
        <v>49</v>
      </c>
      <c r="H176" s="51">
        <v>7</v>
      </c>
      <c r="I176" s="51">
        <v>10</v>
      </c>
      <c r="J176" s="51">
        <v>13</v>
      </c>
      <c r="K176" s="51">
        <v>7</v>
      </c>
      <c r="L176" s="51">
        <v>7</v>
      </c>
      <c r="M176" s="51">
        <v>2</v>
      </c>
      <c r="N176" s="51">
        <v>3</v>
      </c>
      <c r="O176" s="51" t="s">
        <v>289</v>
      </c>
      <c r="P176" s="51" t="s">
        <v>486</v>
      </c>
      <c r="Q176" s="51">
        <v>40</v>
      </c>
      <c r="R176" s="51">
        <v>9</v>
      </c>
    </row>
    <row r="177" spans="1:18" ht="20.05" customHeight="1" x14ac:dyDescent="0.2">
      <c r="A177" s="51">
        <v>175</v>
      </c>
      <c r="B177" s="51" t="s">
        <v>270</v>
      </c>
      <c r="C177" s="51">
        <v>1</v>
      </c>
      <c r="D177" s="51">
        <v>3</v>
      </c>
      <c r="E177" s="51">
        <v>10</v>
      </c>
      <c r="F177" s="51">
        <v>21</v>
      </c>
      <c r="G177" s="51">
        <v>52</v>
      </c>
      <c r="H177" s="51">
        <v>7</v>
      </c>
      <c r="I177" s="51">
        <v>11</v>
      </c>
      <c r="J177" s="51">
        <v>13</v>
      </c>
      <c r="K177" s="51">
        <v>7</v>
      </c>
      <c r="L177" s="51">
        <v>8</v>
      </c>
      <c r="M177" s="51">
        <v>3</v>
      </c>
      <c r="N177" s="51">
        <v>3</v>
      </c>
      <c r="O177" s="51" t="s">
        <v>286</v>
      </c>
      <c r="P177" s="51" t="s">
        <v>487</v>
      </c>
      <c r="Q177" s="51">
        <v>42</v>
      </c>
      <c r="R177" s="51">
        <v>10</v>
      </c>
    </row>
    <row r="178" spans="1:18" ht="20.05" customHeight="1" x14ac:dyDescent="0.2">
      <c r="A178" s="51">
        <v>176</v>
      </c>
      <c r="B178" s="51" t="s">
        <v>271</v>
      </c>
      <c r="C178" s="51">
        <v>1</v>
      </c>
      <c r="D178" s="51">
        <v>3</v>
      </c>
      <c r="E178" s="51">
        <v>10</v>
      </c>
      <c r="F178" s="51">
        <v>20</v>
      </c>
      <c r="G178" s="51">
        <v>43</v>
      </c>
      <c r="H178" s="51">
        <v>6</v>
      </c>
      <c r="I178" s="51">
        <v>9</v>
      </c>
      <c r="J178" s="51">
        <v>12</v>
      </c>
      <c r="K178" s="51">
        <v>6</v>
      </c>
      <c r="L178" s="51">
        <v>6</v>
      </c>
      <c r="M178" s="51">
        <v>2</v>
      </c>
      <c r="N178" s="51">
        <v>2</v>
      </c>
      <c r="O178" s="51" t="s">
        <v>288</v>
      </c>
      <c r="P178" s="51" t="s">
        <v>488</v>
      </c>
      <c r="Q178" s="51">
        <v>35</v>
      </c>
      <c r="R178" s="51">
        <v>8</v>
      </c>
    </row>
    <row r="179" spans="1:18" ht="20.05" customHeight="1" x14ac:dyDescent="0.2">
      <c r="A179" s="51">
        <v>177</v>
      </c>
      <c r="B179" s="51" t="s">
        <v>272</v>
      </c>
      <c r="C179" s="51">
        <v>1</v>
      </c>
      <c r="D179" s="51">
        <v>3</v>
      </c>
      <c r="E179" s="51">
        <v>10</v>
      </c>
      <c r="F179" s="51">
        <v>18</v>
      </c>
      <c r="G179" s="51">
        <v>46</v>
      </c>
      <c r="H179" s="51">
        <v>6</v>
      </c>
      <c r="I179" s="51">
        <v>10</v>
      </c>
      <c r="J179" s="51">
        <v>12</v>
      </c>
      <c r="K179" s="51">
        <v>7</v>
      </c>
      <c r="L179" s="51">
        <v>7</v>
      </c>
      <c r="M179" s="51">
        <v>2</v>
      </c>
      <c r="N179" s="51">
        <v>2</v>
      </c>
      <c r="O179" s="51" t="s">
        <v>287</v>
      </c>
      <c r="P179" s="51" t="s">
        <v>489</v>
      </c>
      <c r="Q179" s="51">
        <v>37</v>
      </c>
      <c r="R179" s="51">
        <v>9</v>
      </c>
    </row>
    <row r="180" spans="1:18" ht="20.05" customHeight="1" x14ac:dyDescent="0.2">
      <c r="A180" s="51">
        <v>178</v>
      </c>
      <c r="B180" s="51" t="s">
        <v>273</v>
      </c>
      <c r="C180" s="51">
        <v>1</v>
      </c>
      <c r="D180" s="51">
        <v>3</v>
      </c>
      <c r="E180" s="51">
        <v>10</v>
      </c>
      <c r="F180" s="51">
        <v>20</v>
      </c>
      <c r="G180" s="51">
        <v>46</v>
      </c>
      <c r="H180" s="51">
        <v>6</v>
      </c>
      <c r="I180" s="51">
        <v>10</v>
      </c>
      <c r="J180" s="51">
        <v>12</v>
      </c>
      <c r="K180" s="51">
        <v>7</v>
      </c>
      <c r="L180" s="51">
        <v>7</v>
      </c>
      <c r="M180" s="51">
        <v>2</v>
      </c>
      <c r="N180" s="51">
        <v>2</v>
      </c>
      <c r="O180" s="51" t="s">
        <v>287</v>
      </c>
      <c r="P180" s="51" t="s">
        <v>490</v>
      </c>
      <c r="Q180" s="51">
        <v>37</v>
      </c>
      <c r="R180" s="51">
        <v>9</v>
      </c>
    </row>
    <row r="181" spans="1:18" ht="20.05" customHeight="1" x14ac:dyDescent="0.2">
      <c r="A181" s="51">
        <v>179</v>
      </c>
      <c r="B181" s="51" t="s">
        <v>274</v>
      </c>
      <c r="C181" s="51">
        <v>1</v>
      </c>
      <c r="D181" s="51">
        <v>3</v>
      </c>
      <c r="E181" s="51">
        <v>10</v>
      </c>
      <c r="F181" s="51">
        <v>24</v>
      </c>
      <c r="G181" s="51">
        <v>52</v>
      </c>
      <c r="H181" s="51">
        <v>7</v>
      </c>
      <c r="I181" s="51">
        <v>11</v>
      </c>
      <c r="J181" s="51">
        <v>13</v>
      </c>
      <c r="K181" s="51">
        <v>7</v>
      </c>
      <c r="L181" s="51">
        <v>8</v>
      </c>
      <c r="M181" s="51">
        <v>3</v>
      </c>
      <c r="N181" s="51">
        <v>3</v>
      </c>
      <c r="O181" s="51" t="s">
        <v>286</v>
      </c>
      <c r="P181" s="51" t="s">
        <v>491</v>
      </c>
      <c r="Q181" s="51">
        <v>42</v>
      </c>
      <c r="R181" s="51">
        <v>10</v>
      </c>
    </row>
    <row r="182" spans="1:18" ht="20.05" customHeight="1" x14ac:dyDescent="0.2">
      <c r="A182" s="51">
        <v>180</v>
      </c>
      <c r="B182" s="51" t="s">
        <v>275</v>
      </c>
      <c r="C182" s="51">
        <v>1</v>
      </c>
      <c r="D182" s="51">
        <v>3</v>
      </c>
      <c r="E182" s="51">
        <v>10</v>
      </c>
      <c r="F182" s="51">
        <v>23</v>
      </c>
      <c r="G182" s="51">
        <v>52</v>
      </c>
      <c r="H182" s="51">
        <v>7</v>
      </c>
      <c r="I182" s="51">
        <v>11</v>
      </c>
      <c r="J182" s="51">
        <v>13</v>
      </c>
      <c r="K182" s="51">
        <v>7</v>
      </c>
      <c r="L182" s="51">
        <v>8</v>
      </c>
      <c r="M182" s="51">
        <v>3</v>
      </c>
      <c r="N182" s="51">
        <v>3</v>
      </c>
      <c r="O182" s="51" t="s">
        <v>286</v>
      </c>
      <c r="P182" s="51" t="s">
        <v>492</v>
      </c>
      <c r="Q182" s="51">
        <v>42</v>
      </c>
      <c r="R182" s="51">
        <v>10</v>
      </c>
    </row>
    <row r="183" spans="1:18" ht="20.05" customHeight="1" x14ac:dyDescent="0.2">
      <c r="A183" s="51">
        <v>181</v>
      </c>
      <c r="B183" s="51" t="s">
        <v>276</v>
      </c>
      <c r="C183" s="51">
        <v>1</v>
      </c>
      <c r="D183" s="51">
        <v>3</v>
      </c>
      <c r="E183" s="51">
        <v>10</v>
      </c>
      <c r="F183" s="51">
        <v>23</v>
      </c>
      <c r="G183" s="51">
        <v>52</v>
      </c>
      <c r="H183" s="51">
        <v>7</v>
      </c>
      <c r="I183" s="51">
        <v>11</v>
      </c>
      <c r="J183" s="51">
        <v>13</v>
      </c>
      <c r="K183" s="51">
        <v>7</v>
      </c>
      <c r="L183" s="51">
        <v>8</v>
      </c>
      <c r="M183" s="51">
        <v>3</v>
      </c>
      <c r="N183" s="51">
        <v>3</v>
      </c>
      <c r="O183" s="51" t="s">
        <v>286</v>
      </c>
      <c r="P183" s="51" t="s">
        <v>493</v>
      </c>
      <c r="Q183" s="51">
        <v>42</v>
      </c>
      <c r="R183" s="51">
        <v>10</v>
      </c>
    </row>
    <row r="184" spans="1:18" ht="20.05" customHeight="1" x14ac:dyDescent="0.2">
      <c r="A184" s="51">
        <v>182</v>
      </c>
      <c r="B184" s="51" t="s">
        <v>277</v>
      </c>
      <c r="C184" s="51">
        <v>1</v>
      </c>
      <c r="D184" s="51">
        <v>3</v>
      </c>
      <c r="E184" s="51">
        <v>10</v>
      </c>
      <c r="F184" s="51">
        <v>19</v>
      </c>
      <c r="G184" s="51">
        <v>43</v>
      </c>
      <c r="H184" s="51">
        <v>6</v>
      </c>
      <c r="I184" s="51">
        <v>9</v>
      </c>
      <c r="J184" s="51">
        <v>12</v>
      </c>
      <c r="K184" s="51">
        <v>6</v>
      </c>
      <c r="L184" s="51">
        <v>6</v>
      </c>
      <c r="M184" s="51">
        <v>2</v>
      </c>
      <c r="N184" s="51">
        <v>2</v>
      </c>
      <c r="O184" s="51" t="s">
        <v>288</v>
      </c>
      <c r="P184" s="51" t="s">
        <v>494</v>
      </c>
      <c r="Q184" s="51">
        <v>35</v>
      </c>
      <c r="R184" s="51">
        <v>8</v>
      </c>
    </row>
    <row r="185" spans="1:18" ht="20.05" customHeight="1" x14ac:dyDescent="0.2">
      <c r="A185" s="51">
        <v>183</v>
      </c>
      <c r="B185" s="51" t="s">
        <v>278</v>
      </c>
      <c r="C185" s="51">
        <v>1</v>
      </c>
      <c r="D185" s="51">
        <v>3</v>
      </c>
      <c r="E185" s="51">
        <v>10</v>
      </c>
      <c r="F185" s="51">
        <v>25</v>
      </c>
      <c r="G185" s="51">
        <v>52</v>
      </c>
      <c r="H185" s="51">
        <v>7</v>
      </c>
      <c r="I185" s="51">
        <v>11</v>
      </c>
      <c r="J185" s="51">
        <v>13</v>
      </c>
      <c r="K185" s="51">
        <v>7</v>
      </c>
      <c r="L185" s="51">
        <v>8</v>
      </c>
      <c r="M185" s="51">
        <v>3</v>
      </c>
      <c r="N185" s="51">
        <v>3</v>
      </c>
      <c r="O185" s="51" t="s">
        <v>286</v>
      </c>
      <c r="P185" s="51" t="s">
        <v>495</v>
      </c>
      <c r="Q185" s="51">
        <v>42</v>
      </c>
      <c r="R185" s="51">
        <v>10</v>
      </c>
    </row>
    <row r="186" spans="1:18" ht="20.05" customHeight="1" x14ac:dyDescent="0.2">
      <c r="A186" s="51">
        <v>184</v>
      </c>
      <c r="B186" s="51" t="s">
        <v>558</v>
      </c>
      <c r="C186" s="51">
        <v>1</v>
      </c>
      <c r="D186" s="51">
        <v>3</v>
      </c>
      <c r="F186" s="51">
        <v>24</v>
      </c>
      <c r="G186" s="51">
        <v>49</v>
      </c>
      <c r="H186" s="51">
        <v>6</v>
      </c>
      <c r="I186" s="51">
        <v>10</v>
      </c>
      <c r="J186" s="51">
        <v>13</v>
      </c>
      <c r="K186" s="51">
        <v>7</v>
      </c>
      <c r="L186" s="51">
        <v>9</v>
      </c>
      <c r="M186" s="51">
        <v>2</v>
      </c>
      <c r="N186" s="51">
        <v>2</v>
      </c>
      <c r="P186" s="51" t="s">
        <v>496</v>
      </c>
      <c r="Q186" s="51">
        <v>40</v>
      </c>
      <c r="R186" s="51">
        <v>9</v>
      </c>
    </row>
    <row r="187" spans="1:18" ht="20.05" customHeight="1" x14ac:dyDescent="0.2">
      <c r="A187" s="51">
        <v>185</v>
      </c>
      <c r="B187" s="51" t="s">
        <v>559</v>
      </c>
      <c r="C187" s="51">
        <v>1</v>
      </c>
      <c r="D187" s="51">
        <v>3</v>
      </c>
      <c r="F187" s="51">
        <v>24</v>
      </c>
      <c r="G187" s="51">
        <v>49</v>
      </c>
      <c r="H187" s="51">
        <v>6</v>
      </c>
      <c r="I187" s="51">
        <v>10</v>
      </c>
      <c r="J187" s="51">
        <v>13</v>
      </c>
      <c r="K187" s="51">
        <v>7</v>
      </c>
      <c r="L187" s="51">
        <v>9</v>
      </c>
      <c r="M187" s="51">
        <v>2</v>
      </c>
      <c r="N187" s="51">
        <v>2</v>
      </c>
      <c r="P187" s="51" t="s">
        <v>497</v>
      </c>
      <c r="Q187" s="51">
        <v>40</v>
      </c>
      <c r="R187" s="51">
        <v>9</v>
      </c>
    </row>
    <row r="188" spans="1:18" ht="20.05" customHeight="1" x14ac:dyDescent="0.2">
      <c r="A188" s="51">
        <v>186</v>
      </c>
      <c r="B188" s="51" t="s">
        <v>560</v>
      </c>
      <c r="C188" s="51">
        <v>1</v>
      </c>
      <c r="D188" s="51">
        <v>2</v>
      </c>
      <c r="F188" s="51">
        <v>10</v>
      </c>
      <c r="G188" s="51">
        <v>24</v>
      </c>
      <c r="H188" s="51">
        <v>3</v>
      </c>
      <c r="I188" s="51">
        <v>4</v>
      </c>
      <c r="J188" s="51">
        <v>7</v>
      </c>
      <c r="K188" s="51">
        <v>5</v>
      </c>
      <c r="L188" s="51">
        <v>4</v>
      </c>
      <c r="N188" s="51">
        <v>1</v>
      </c>
      <c r="P188" s="51" t="s">
        <v>498</v>
      </c>
      <c r="Q188" s="51">
        <v>24</v>
      </c>
      <c r="R188" s="51">
        <v>0</v>
      </c>
    </row>
    <row r="189" spans="1:18" ht="20.05" customHeight="1" x14ac:dyDescent="0.2">
      <c r="A189" s="51">
        <v>187</v>
      </c>
      <c r="B189" s="51" t="s">
        <v>561</v>
      </c>
      <c r="C189" s="51">
        <v>1</v>
      </c>
      <c r="D189" s="51">
        <v>3</v>
      </c>
      <c r="F189" s="51">
        <v>19</v>
      </c>
      <c r="G189" s="51">
        <v>46</v>
      </c>
      <c r="H189" s="51">
        <v>6</v>
      </c>
      <c r="I189" s="51">
        <v>9</v>
      </c>
      <c r="J189" s="51">
        <v>13</v>
      </c>
      <c r="K189" s="51">
        <v>6</v>
      </c>
      <c r="L189" s="51">
        <v>8</v>
      </c>
      <c r="M189" s="51">
        <v>2</v>
      </c>
      <c r="N189" s="51">
        <v>2</v>
      </c>
      <c r="P189" s="51" t="s">
        <v>499</v>
      </c>
      <c r="Q189" s="51">
        <v>37</v>
      </c>
      <c r="R189" s="51">
        <v>9</v>
      </c>
    </row>
    <row r="190" spans="1:18" ht="20.05" customHeight="1" x14ac:dyDescent="0.2">
      <c r="A190" s="51">
        <v>188</v>
      </c>
      <c r="B190" s="51" t="s">
        <v>562</v>
      </c>
      <c r="C190" s="51">
        <v>1</v>
      </c>
      <c r="D190" s="51">
        <v>2</v>
      </c>
      <c r="F190" s="51">
        <v>11</v>
      </c>
      <c r="G190" s="51">
        <v>49</v>
      </c>
      <c r="H190" s="51">
        <v>6</v>
      </c>
      <c r="I190" s="51">
        <v>10</v>
      </c>
      <c r="J190" s="51">
        <v>13</v>
      </c>
      <c r="K190" s="51">
        <v>7</v>
      </c>
      <c r="L190" s="51">
        <v>9</v>
      </c>
      <c r="M190" s="51">
        <v>2</v>
      </c>
      <c r="N190" s="51">
        <v>2</v>
      </c>
      <c r="P190" s="51" t="s">
        <v>500</v>
      </c>
      <c r="Q190" s="51">
        <v>40</v>
      </c>
      <c r="R190" s="51">
        <v>9</v>
      </c>
    </row>
    <row r="191" spans="1:18" ht="20.05" customHeight="1" x14ac:dyDescent="0.2">
      <c r="A191" s="51">
        <v>189</v>
      </c>
      <c r="B191" s="51" t="s">
        <v>563</v>
      </c>
      <c r="C191" s="51">
        <v>1</v>
      </c>
      <c r="D191" s="51">
        <v>3</v>
      </c>
      <c r="F191" s="51">
        <v>21</v>
      </c>
      <c r="G191" s="51">
        <v>46</v>
      </c>
      <c r="H191" s="51">
        <v>6</v>
      </c>
      <c r="I191" s="51">
        <v>9</v>
      </c>
      <c r="J191" s="51">
        <v>13</v>
      </c>
      <c r="K191" s="51">
        <v>6</v>
      </c>
      <c r="L191" s="51">
        <v>8</v>
      </c>
      <c r="M191" s="51">
        <v>2</v>
      </c>
      <c r="N191" s="51">
        <v>2</v>
      </c>
      <c r="P191" s="51" t="s">
        <v>501</v>
      </c>
      <c r="Q191" s="51">
        <v>37</v>
      </c>
      <c r="R191" s="51">
        <v>9</v>
      </c>
    </row>
    <row r="192" spans="1:18" ht="20.05" customHeight="1" x14ac:dyDescent="0.2">
      <c r="A192" s="51">
        <v>190</v>
      </c>
      <c r="B192" s="51" t="s">
        <v>564</v>
      </c>
      <c r="C192" s="51">
        <v>1</v>
      </c>
      <c r="D192" s="51">
        <v>3</v>
      </c>
      <c r="F192" s="51">
        <v>19</v>
      </c>
      <c r="G192" s="51">
        <v>46</v>
      </c>
      <c r="H192" s="51">
        <v>6</v>
      </c>
      <c r="I192" s="51">
        <v>9</v>
      </c>
      <c r="J192" s="51">
        <v>13</v>
      </c>
      <c r="K192" s="51">
        <v>6</v>
      </c>
      <c r="L192" s="51">
        <v>8</v>
      </c>
      <c r="M192" s="51">
        <v>2</v>
      </c>
      <c r="N192" s="51">
        <v>2</v>
      </c>
      <c r="P192" s="51" t="s">
        <v>502</v>
      </c>
      <c r="Q192" s="51">
        <v>37</v>
      </c>
      <c r="R192" s="51">
        <v>9</v>
      </c>
    </row>
    <row r="193" spans="1:18" ht="20.05" customHeight="1" x14ac:dyDescent="0.2">
      <c r="A193" s="51">
        <v>191</v>
      </c>
      <c r="B193" s="51" t="s">
        <v>565</v>
      </c>
      <c r="C193" s="51">
        <v>1</v>
      </c>
      <c r="D193" s="51">
        <v>2</v>
      </c>
      <c r="F193" s="51">
        <v>10</v>
      </c>
      <c r="G193" s="51">
        <v>49</v>
      </c>
      <c r="H193" s="51">
        <v>6</v>
      </c>
      <c r="I193" s="51">
        <v>10</v>
      </c>
      <c r="J193" s="51">
        <v>13</v>
      </c>
      <c r="K193" s="51">
        <v>7</v>
      </c>
      <c r="L193" s="51">
        <v>9</v>
      </c>
      <c r="M193" s="51">
        <v>2</v>
      </c>
      <c r="N193" s="51">
        <v>2</v>
      </c>
      <c r="P193" s="51" t="s">
        <v>503</v>
      </c>
      <c r="Q193" s="51">
        <v>40</v>
      </c>
      <c r="R193" s="51">
        <v>9</v>
      </c>
    </row>
    <row r="194" spans="1:18" ht="20.05" customHeight="1" x14ac:dyDescent="0.2">
      <c r="A194" s="51">
        <v>192</v>
      </c>
      <c r="B194" s="51" t="s">
        <v>566</v>
      </c>
      <c r="C194" s="51">
        <v>1</v>
      </c>
      <c r="D194" s="51">
        <v>3</v>
      </c>
      <c r="F194" s="51">
        <v>20</v>
      </c>
      <c r="G194" s="51">
        <v>49</v>
      </c>
      <c r="H194" s="51">
        <v>6</v>
      </c>
      <c r="I194" s="51">
        <v>10</v>
      </c>
      <c r="J194" s="51">
        <v>13</v>
      </c>
      <c r="K194" s="51">
        <v>7</v>
      </c>
      <c r="L194" s="51">
        <v>9</v>
      </c>
      <c r="M194" s="51">
        <v>2</v>
      </c>
      <c r="N194" s="51">
        <v>2</v>
      </c>
      <c r="P194" s="51" t="s">
        <v>504</v>
      </c>
      <c r="Q194" s="51">
        <v>40</v>
      </c>
      <c r="R194" s="51">
        <v>9</v>
      </c>
    </row>
    <row r="195" spans="1:18" ht="20.05" customHeight="1" x14ac:dyDescent="0.2">
      <c r="A195" s="51">
        <v>193</v>
      </c>
      <c r="B195" s="51" t="s">
        <v>567</v>
      </c>
      <c r="C195" s="51">
        <v>1</v>
      </c>
      <c r="D195" s="51">
        <v>3</v>
      </c>
      <c r="F195" s="51">
        <v>19</v>
      </c>
      <c r="G195" s="51">
        <v>46</v>
      </c>
      <c r="H195" s="51">
        <v>6</v>
      </c>
      <c r="I195" s="51">
        <v>9</v>
      </c>
      <c r="J195" s="51">
        <v>13</v>
      </c>
      <c r="K195" s="51">
        <v>6</v>
      </c>
      <c r="L195" s="51">
        <v>8</v>
      </c>
      <c r="M195" s="51">
        <v>2</v>
      </c>
      <c r="N195" s="51">
        <v>2</v>
      </c>
      <c r="P195" s="51" t="s">
        <v>505</v>
      </c>
      <c r="Q195" s="51">
        <v>37</v>
      </c>
      <c r="R195" s="51">
        <v>9</v>
      </c>
    </row>
    <row r="196" spans="1:18" ht="20.05" customHeight="1" x14ac:dyDescent="0.2">
      <c r="A196" s="51">
        <v>194</v>
      </c>
      <c r="B196" s="51" t="s">
        <v>568</v>
      </c>
      <c r="C196" s="51">
        <v>1</v>
      </c>
      <c r="D196" s="51">
        <v>2</v>
      </c>
      <c r="F196" s="51">
        <v>14</v>
      </c>
      <c r="G196" s="51">
        <v>49</v>
      </c>
      <c r="H196" s="51">
        <v>6</v>
      </c>
      <c r="I196" s="51">
        <v>10</v>
      </c>
      <c r="J196" s="51">
        <v>13</v>
      </c>
      <c r="K196" s="51">
        <v>7</v>
      </c>
      <c r="L196" s="51">
        <v>9</v>
      </c>
      <c r="M196" s="51">
        <v>2</v>
      </c>
      <c r="N196" s="51">
        <v>2</v>
      </c>
      <c r="P196" s="51" t="s">
        <v>506</v>
      </c>
      <c r="Q196" s="51">
        <v>40</v>
      </c>
      <c r="R196" s="51">
        <v>9</v>
      </c>
    </row>
    <row r="197" spans="1:18" ht="20.05" customHeight="1" x14ac:dyDescent="0.2">
      <c r="A197" s="51">
        <v>195</v>
      </c>
      <c r="B197" s="51" t="s">
        <v>569</v>
      </c>
      <c r="C197" s="51">
        <v>1</v>
      </c>
      <c r="D197" s="51">
        <v>2</v>
      </c>
      <c r="F197" s="51">
        <v>13</v>
      </c>
      <c r="G197" s="51">
        <v>49</v>
      </c>
      <c r="H197" s="51">
        <v>6</v>
      </c>
      <c r="I197" s="51">
        <v>10</v>
      </c>
      <c r="J197" s="51">
        <v>13</v>
      </c>
      <c r="K197" s="51">
        <v>7</v>
      </c>
      <c r="L197" s="51">
        <v>9</v>
      </c>
      <c r="M197" s="51">
        <v>2</v>
      </c>
      <c r="N197" s="51">
        <v>2</v>
      </c>
      <c r="P197" s="51" t="s">
        <v>507</v>
      </c>
      <c r="Q197" s="51">
        <v>40</v>
      </c>
      <c r="R197" s="51">
        <v>9</v>
      </c>
    </row>
    <row r="198" spans="1:18" ht="20.05" customHeight="1" x14ac:dyDescent="0.2">
      <c r="A198" s="51">
        <v>196</v>
      </c>
      <c r="B198" s="51" t="s">
        <v>570</v>
      </c>
      <c r="C198" s="51">
        <v>1</v>
      </c>
      <c r="D198" s="51">
        <v>3</v>
      </c>
      <c r="F198" s="51">
        <v>19</v>
      </c>
      <c r="G198" s="51">
        <v>49</v>
      </c>
      <c r="H198" s="51">
        <v>6</v>
      </c>
      <c r="I198" s="51">
        <v>10</v>
      </c>
      <c r="J198" s="51">
        <v>13</v>
      </c>
      <c r="K198" s="51">
        <v>7</v>
      </c>
      <c r="L198" s="51">
        <v>9</v>
      </c>
      <c r="M198" s="51">
        <v>2</v>
      </c>
      <c r="N198" s="51">
        <v>2</v>
      </c>
      <c r="P198" s="51" t="s">
        <v>508</v>
      </c>
      <c r="Q198" s="51">
        <v>40</v>
      </c>
      <c r="R198" s="51">
        <v>9</v>
      </c>
    </row>
    <row r="199" spans="1:18" ht="20.05" customHeight="1" x14ac:dyDescent="0.2">
      <c r="A199" s="51">
        <v>197</v>
      </c>
      <c r="B199" s="51" t="s">
        <v>571</v>
      </c>
      <c r="C199" s="51">
        <v>1</v>
      </c>
      <c r="D199" s="51">
        <v>2</v>
      </c>
      <c r="F199" s="51">
        <v>7</v>
      </c>
      <c r="G199" s="51">
        <v>23</v>
      </c>
      <c r="H199" s="51">
        <v>3</v>
      </c>
      <c r="I199" s="51">
        <v>4</v>
      </c>
      <c r="J199" s="51">
        <v>7</v>
      </c>
      <c r="K199" s="51">
        <v>4</v>
      </c>
      <c r="L199" s="51">
        <v>4</v>
      </c>
      <c r="N199" s="51">
        <v>1</v>
      </c>
      <c r="P199" s="51" t="s">
        <v>509</v>
      </c>
      <c r="Q199" s="51">
        <v>23</v>
      </c>
      <c r="R199" s="51">
        <v>0</v>
      </c>
    </row>
    <row r="200" spans="1:18" ht="20.05" customHeight="1" x14ac:dyDescent="0.2">
      <c r="A200" s="51">
        <v>198</v>
      </c>
      <c r="B200" s="51" t="s">
        <v>572</v>
      </c>
      <c r="C200" s="51">
        <v>1</v>
      </c>
      <c r="D200" s="51">
        <v>2</v>
      </c>
      <c r="F200" s="51">
        <v>11</v>
      </c>
      <c r="G200" s="51">
        <v>24</v>
      </c>
      <c r="H200" s="51">
        <v>4</v>
      </c>
      <c r="I200" s="51">
        <v>4</v>
      </c>
      <c r="J200" s="51">
        <v>6</v>
      </c>
      <c r="K200" s="51">
        <v>5</v>
      </c>
      <c r="L200" s="51">
        <v>4</v>
      </c>
      <c r="N200" s="51">
        <v>1</v>
      </c>
      <c r="P200" s="51" t="s">
        <v>510</v>
      </c>
      <c r="Q200" s="51">
        <v>24</v>
      </c>
      <c r="R200" s="51">
        <v>0</v>
      </c>
    </row>
    <row r="201" spans="1:18" ht="20.05" customHeight="1" x14ac:dyDescent="0.2">
      <c r="A201" s="51">
        <v>199</v>
      </c>
      <c r="B201" s="51" t="s">
        <v>573</v>
      </c>
      <c r="C201" s="51">
        <v>1</v>
      </c>
      <c r="D201" s="51">
        <v>2</v>
      </c>
      <c r="F201" s="51">
        <v>17</v>
      </c>
      <c r="G201" s="51">
        <v>49</v>
      </c>
      <c r="H201" s="51">
        <v>6</v>
      </c>
      <c r="I201" s="51">
        <v>10</v>
      </c>
      <c r="J201" s="51">
        <v>13</v>
      </c>
      <c r="K201" s="51">
        <v>7</v>
      </c>
      <c r="L201" s="51">
        <v>9</v>
      </c>
      <c r="M201" s="51">
        <v>2</v>
      </c>
      <c r="N201" s="51">
        <v>2</v>
      </c>
      <c r="P201" s="51" t="s">
        <v>511</v>
      </c>
      <c r="Q201" s="51">
        <v>40</v>
      </c>
      <c r="R201" s="51">
        <v>9</v>
      </c>
    </row>
    <row r="202" spans="1:18" ht="20.05" customHeight="1" x14ac:dyDescent="0.2">
      <c r="A202" s="51">
        <v>200</v>
      </c>
      <c r="B202" s="51" t="s">
        <v>574</v>
      </c>
      <c r="C202" s="51">
        <v>1</v>
      </c>
      <c r="D202" s="51">
        <v>3</v>
      </c>
      <c r="F202" s="51">
        <v>22</v>
      </c>
      <c r="G202" s="51">
        <v>46</v>
      </c>
      <c r="H202" s="51">
        <v>6</v>
      </c>
      <c r="I202" s="51">
        <v>9</v>
      </c>
      <c r="J202" s="51">
        <v>13</v>
      </c>
      <c r="K202" s="51">
        <v>6</v>
      </c>
      <c r="L202" s="51">
        <v>8</v>
      </c>
      <c r="M202" s="51">
        <v>2</v>
      </c>
      <c r="N202" s="51">
        <v>2</v>
      </c>
      <c r="P202" s="51" t="s">
        <v>512</v>
      </c>
      <c r="Q202" s="51">
        <v>37</v>
      </c>
      <c r="R202" s="51">
        <v>9</v>
      </c>
    </row>
    <row r="203" spans="1:18" ht="20.05" customHeight="1" x14ac:dyDescent="0.2">
      <c r="A203" s="51">
        <v>201</v>
      </c>
      <c r="B203" s="51" t="s">
        <v>575</v>
      </c>
      <c r="C203" s="51">
        <v>1</v>
      </c>
      <c r="D203" s="51">
        <v>2</v>
      </c>
      <c r="F203" s="51">
        <v>21</v>
      </c>
      <c r="G203" s="51">
        <v>49</v>
      </c>
      <c r="H203" s="51">
        <v>6</v>
      </c>
      <c r="I203" s="51">
        <v>10</v>
      </c>
      <c r="J203" s="51">
        <v>13</v>
      </c>
      <c r="K203" s="51">
        <v>7</v>
      </c>
      <c r="L203" s="51">
        <v>9</v>
      </c>
      <c r="M203" s="51">
        <v>2</v>
      </c>
      <c r="N203" s="51">
        <v>2</v>
      </c>
      <c r="P203" s="51" t="s">
        <v>513</v>
      </c>
      <c r="Q203" s="51">
        <v>40</v>
      </c>
      <c r="R203" s="51">
        <v>9</v>
      </c>
    </row>
    <row r="204" spans="1:18" ht="20.05" customHeight="1" x14ac:dyDescent="0.2">
      <c r="A204" s="51">
        <v>202</v>
      </c>
      <c r="B204" s="51" t="s">
        <v>576</v>
      </c>
      <c r="C204" s="51">
        <v>1</v>
      </c>
      <c r="D204" s="51">
        <v>2</v>
      </c>
      <c r="F204" s="51">
        <v>13</v>
      </c>
      <c r="G204" s="51">
        <v>49</v>
      </c>
      <c r="H204" s="51">
        <v>6</v>
      </c>
      <c r="I204" s="51">
        <v>10</v>
      </c>
      <c r="J204" s="51">
        <v>13</v>
      </c>
      <c r="K204" s="51">
        <v>7</v>
      </c>
      <c r="L204" s="51">
        <v>9</v>
      </c>
      <c r="M204" s="51">
        <v>2</v>
      </c>
      <c r="N204" s="51">
        <v>2</v>
      </c>
      <c r="P204" s="51" t="s">
        <v>514</v>
      </c>
      <c r="Q204" s="51">
        <v>40</v>
      </c>
      <c r="R204" s="51">
        <v>9</v>
      </c>
    </row>
    <row r="205" spans="1:18" ht="20.05" customHeight="1" x14ac:dyDescent="0.2">
      <c r="A205" s="51">
        <v>203</v>
      </c>
      <c r="B205" s="51" t="s">
        <v>577</v>
      </c>
      <c r="C205" s="51">
        <v>1</v>
      </c>
      <c r="D205" s="51">
        <v>2</v>
      </c>
      <c r="F205" s="51">
        <v>9</v>
      </c>
      <c r="G205" s="51">
        <v>49</v>
      </c>
      <c r="H205" s="51">
        <v>6</v>
      </c>
      <c r="I205" s="51">
        <v>10</v>
      </c>
      <c r="J205" s="51">
        <v>13</v>
      </c>
      <c r="K205" s="51">
        <v>7</v>
      </c>
      <c r="L205" s="51">
        <v>9</v>
      </c>
      <c r="M205" s="51">
        <v>2</v>
      </c>
      <c r="N205" s="51">
        <v>2</v>
      </c>
      <c r="P205" s="51" t="s">
        <v>515</v>
      </c>
      <c r="Q205" s="51">
        <v>40</v>
      </c>
      <c r="R205" s="51">
        <v>9</v>
      </c>
    </row>
    <row r="206" spans="1:18" ht="20.05" customHeight="1" x14ac:dyDescent="0.2">
      <c r="A206" s="51">
        <v>204</v>
      </c>
      <c r="B206" s="51" t="s">
        <v>578</v>
      </c>
      <c r="C206" s="51">
        <v>1</v>
      </c>
      <c r="D206" s="51">
        <v>2</v>
      </c>
      <c r="F206" s="51">
        <v>7</v>
      </c>
      <c r="G206" s="51">
        <v>52</v>
      </c>
      <c r="H206" s="51">
        <v>7</v>
      </c>
      <c r="I206" s="51">
        <v>10</v>
      </c>
      <c r="J206" s="51">
        <v>14</v>
      </c>
      <c r="K206" s="51">
        <v>7</v>
      </c>
      <c r="L206" s="51">
        <v>10</v>
      </c>
      <c r="M206" s="51">
        <v>2</v>
      </c>
      <c r="N206" s="51">
        <v>2</v>
      </c>
      <c r="P206" s="51" t="s">
        <v>516</v>
      </c>
      <c r="Q206" s="51">
        <v>43</v>
      </c>
      <c r="R206" s="51">
        <v>9</v>
      </c>
    </row>
    <row r="207" spans="1:18" ht="20.05" customHeight="1" x14ac:dyDescent="0.2">
      <c r="A207" s="51">
        <v>205</v>
      </c>
      <c r="B207" s="51" t="s">
        <v>579</v>
      </c>
      <c r="C207" s="51">
        <v>1</v>
      </c>
      <c r="D207" s="51">
        <v>2</v>
      </c>
      <c r="F207" s="51">
        <v>10</v>
      </c>
      <c r="G207" s="51">
        <v>25</v>
      </c>
      <c r="H207" s="51">
        <v>4</v>
      </c>
      <c r="I207" s="51">
        <v>4</v>
      </c>
      <c r="J207" s="51">
        <v>7</v>
      </c>
      <c r="K207" s="51">
        <v>5</v>
      </c>
      <c r="L207" s="51">
        <v>4</v>
      </c>
      <c r="N207" s="51">
        <v>1</v>
      </c>
      <c r="P207" s="51" t="s">
        <v>517</v>
      </c>
      <c r="Q207" s="51">
        <v>25</v>
      </c>
      <c r="R207" s="51">
        <v>0</v>
      </c>
    </row>
    <row r="208" spans="1:18" ht="20.05" customHeight="1" x14ac:dyDescent="0.2">
      <c r="A208" s="51">
        <v>206</v>
      </c>
      <c r="B208" s="51" t="s">
        <v>580</v>
      </c>
      <c r="C208" s="51">
        <v>1</v>
      </c>
      <c r="D208" s="51">
        <v>2</v>
      </c>
      <c r="F208" s="51">
        <v>8</v>
      </c>
      <c r="G208" s="51">
        <v>25</v>
      </c>
      <c r="H208" s="51">
        <v>4</v>
      </c>
      <c r="I208" s="51">
        <v>4</v>
      </c>
      <c r="J208" s="51">
        <v>7</v>
      </c>
      <c r="K208" s="51">
        <v>5</v>
      </c>
      <c r="L208" s="51">
        <v>4</v>
      </c>
      <c r="N208" s="51">
        <v>1</v>
      </c>
      <c r="P208" s="51" t="s">
        <v>518</v>
      </c>
      <c r="Q208" s="51">
        <v>24</v>
      </c>
      <c r="R208" s="51">
        <v>1</v>
      </c>
    </row>
    <row r="209" spans="1:18" ht="20.05" customHeight="1" x14ac:dyDescent="0.2">
      <c r="A209" s="51">
        <v>207</v>
      </c>
      <c r="B209" s="51" t="s">
        <v>581</v>
      </c>
      <c r="C209" s="51">
        <v>1</v>
      </c>
      <c r="D209" s="51">
        <v>3</v>
      </c>
      <c r="F209" s="51">
        <v>21</v>
      </c>
      <c r="G209" s="51">
        <v>46</v>
      </c>
      <c r="H209" s="51">
        <v>6</v>
      </c>
      <c r="I209" s="51">
        <v>9</v>
      </c>
      <c r="J209" s="51">
        <v>13</v>
      </c>
      <c r="K209" s="51">
        <v>6</v>
      </c>
      <c r="L209" s="51">
        <v>8</v>
      </c>
      <c r="M209" s="51">
        <v>2</v>
      </c>
      <c r="N209" s="51">
        <v>2</v>
      </c>
      <c r="P209" s="51" t="s">
        <v>519</v>
      </c>
      <c r="Q209" s="51">
        <v>37</v>
      </c>
      <c r="R209" s="51">
        <v>9</v>
      </c>
    </row>
    <row r="210" spans="1:18" ht="20.05" customHeight="1" x14ac:dyDescent="0.2">
      <c r="A210" s="51">
        <v>208</v>
      </c>
      <c r="B210" s="51" t="s">
        <v>582</v>
      </c>
      <c r="C210" s="51">
        <v>1</v>
      </c>
      <c r="D210" s="51">
        <v>2</v>
      </c>
      <c r="F210" s="51">
        <v>10</v>
      </c>
      <c r="G210" s="51">
        <v>49</v>
      </c>
      <c r="H210" s="51">
        <v>6</v>
      </c>
      <c r="I210" s="51">
        <v>10</v>
      </c>
      <c r="J210" s="51">
        <v>13</v>
      </c>
      <c r="K210" s="51">
        <v>7</v>
      </c>
      <c r="L210" s="51">
        <v>9</v>
      </c>
      <c r="M210" s="51">
        <v>2</v>
      </c>
      <c r="N210" s="51">
        <v>2</v>
      </c>
      <c r="P210" s="51" t="s">
        <v>520</v>
      </c>
      <c r="Q210" s="51">
        <v>40</v>
      </c>
      <c r="R210" s="51">
        <v>9</v>
      </c>
    </row>
    <row r="211" spans="1:18" ht="20.05" customHeight="1" x14ac:dyDescent="0.2">
      <c r="A211" s="51">
        <v>209</v>
      </c>
      <c r="B211" s="51" t="s">
        <v>583</v>
      </c>
      <c r="C211" s="51">
        <v>1</v>
      </c>
      <c r="D211" s="51">
        <v>2</v>
      </c>
      <c r="F211" s="51">
        <v>7</v>
      </c>
      <c r="G211" s="51">
        <v>25</v>
      </c>
      <c r="H211" s="51">
        <v>4</v>
      </c>
      <c r="I211" s="51">
        <v>4</v>
      </c>
      <c r="J211" s="51">
        <v>7</v>
      </c>
      <c r="K211" s="51">
        <v>5</v>
      </c>
      <c r="L211" s="51">
        <v>4</v>
      </c>
      <c r="N211" s="51">
        <v>1</v>
      </c>
      <c r="P211" s="51" t="s">
        <v>521</v>
      </c>
      <c r="Q211" s="51">
        <v>25</v>
      </c>
      <c r="R211" s="51">
        <v>0</v>
      </c>
    </row>
    <row r="212" spans="1:18" ht="20.05" customHeight="1" x14ac:dyDescent="0.2">
      <c r="A212" s="51">
        <v>210</v>
      </c>
      <c r="B212" s="51" t="s">
        <v>584</v>
      </c>
      <c r="C212" s="51">
        <v>1</v>
      </c>
      <c r="D212" s="51">
        <v>2</v>
      </c>
      <c r="F212" s="51">
        <v>11</v>
      </c>
      <c r="G212" s="51">
        <v>49</v>
      </c>
      <c r="H212" s="51">
        <v>6</v>
      </c>
      <c r="I212" s="51">
        <v>10</v>
      </c>
      <c r="J212" s="51">
        <v>13</v>
      </c>
      <c r="K212" s="51">
        <v>7</v>
      </c>
      <c r="L212" s="51">
        <v>9</v>
      </c>
      <c r="M212" s="51">
        <v>2</v>
      </c>
      <c r="N212" s="51">
        <v>2</v>
      </c>
      <c r="P212" s="51" t="s">
        <v>522</v>
      </c>
      <c r="Q212" s="51">
        <v>40</v>
      </c>
      <c r="R212" s="51">
        <v>9</v>
      </c>
    </row>
    <row r="213" spans="1:18" ht="20.05" customHeight="1" x14ac:dyDescent="0.2">
      <c r="A213" s="51">
        <v>211</v>
      </c>
      <c r="B213" s="51" t="s">
        <v>585</v>
      </c>
      <c r="C213" s="51">
        <v>1</v>
      </c>
      <c r="D213" s="51">
        <v>2</v>
      </c>
      <c r="F213" s="51">
        <v>7</v>
      </c>
      <c r="G213" s="51">
        <v>26</v>
      </c>
      <c r="H213" s="51">
        <v>4</v>
      </c>
      <c r="I213" s="51">
        <v>5</v>
      </c>
      <c r="J213" s="51">
        <v>7</v>
      </c>
      <c r="K213" s="51">
        <v>5</v>
      </c>
      <c r="L213" s="51">
        <v>4</v>
      </c>
      <c r="N213" s="51">
        <v>1</v>
      </c>
      <c r="P213" s="51" t="s">
        <v>523</v>
      </c>
      <c r="Q213" s="51">
        <v>22</v>
      </c>
      <c r="R213" s="51">
        <v>4</v>
      </c>
    </row>
    <row r="214" spans="1:18" ht="20.05" customHeight="1" x14ac:dyDescent="0.2">
      <c r="A214" s="51">
        <v>212</v>
      </c>
      <c r="B214" s="51" t="s">
        <v>586</v>
      </c>
      <c r="C214" s="51">
        <v>1</v>
      </c>
      <c r="D214" s="51">
        <v>2</v>
      </c>
      <c r="F214" s="51">
        <v>10</v>
      </c>
      <c r="G214" s="51">
        <v>24</v>
      </c>
      <c r="H214" s="51">
        <v>4</v>
      </c>
      <c r="I214" s="51">
        <v>4</v>
      </c>
      <c r="J214" s="51">
        <v>6</v>
      </c>
      <c r="K214" s="51">
        <v>5</v>
      </c>
      <c r="L214" s="51">
        <v>4</v>
      </c>
      <c r="N214" s="51">
        <v>1</v>
      </c>
      <c r="P214" s="51" t="s">
        <v>524</v>
      </c>
      <c r="Q214" s="51">
        <v>23</v>
      </c>
      <c r="R214" s="51">
        <v>1</v>
      </c>
    </row>
    <row r="215" spans="1:18" ht="20.05" customHeight="1" x14ac:dyDescent="0.2">
      <c r="A215" s="51">
        <v>213</v>
      </c>
      <c r="B215" s="51" t="s">
        <v>587</v>
      </c>
      <c r="C215" s="51">
        <v>1</v>
      </c>
      <c r="D215" s="51">
        <v>2</v>
      </c>
      <c r="F215" s="51">
        <v>7</v>
      </c>
      <c r="G215" s="51">
        <v>25</v>
      </c>
      <c r="H215" s="51">
        <v>4</v>
      </c>
      <c r="I215" s="51">
        <v>4</v>
      </c>
      <c r="J215" s="51">
        <v>7</v>
      </c>
      <c r="K215" s="51">
        <v>5</v>
      </c>
      <c r="L215" s="51">
        <v>4</v>
      </c>
      <c r="N215" s="51">
        <v>1</v>
      </c>
      <c r="P215" s="51" t="s">
        <v>525</v>
      </c>
      <c r="Q215" s="51">
        <v>25</v>
      </c>
      <c r="R215" s="51">
        <v>0</v>
      </c>
    </row>
    <row r="216" spans="1:18" ht="20.05" customHeight="1" x14ac:dyDescent="0.2">
      <c r="A216" s="51">
        <v>214</v>
      </c>
      <c r="B216" s="51" t="s">
        <v>588</v>
      </c>
      <c r="C216" s="51">
        <v>1</v>
      </c>
      <c r="D216" s="51">
        <v>3</v>
      </c>
      <c r="F216" s="51">
        <v>20</v>
      </c>
      <c r="G216" s="51">
        <v>46</v>
      </c>
      <c r="H216" s="51">
        <v>6</v>
      </c>
      <c r="I216" s="51">
        <v>9</v>
      </c>
      <c r="J216" s="51">
        <v>13</v>
      </c>
      <c r="K216" s="51">
        <v>6</v>
      </c>
      <c r="L216" s="51">
        <v>8</v>
      </c>
      <c r="M216" s="51">
        <v>2</v>
      </c>
      <c r="N216" s="51">
        <v>2</v>
      </c>
      <c r="P216" s="51" t="s">
        <v>526</v>
      </c>
      <c r="Q216" s="51">
        <v>37</v>
      </c>
      <c r="R216" s="51">
        <v>9</v>
      </c>
    </row>
    <row r="217" spans="1:18" ht="20.05" customHeight="1" x14ac:dyDescent="0.2">
      <c r="A217" s="51">
        <v>215</v>
      </c>
      <c r="B217" s="51" t="s">
        <v>589</v>
      </c>
      <c r="C217" s="51">
        <v>1</v>
      </c>
      <c r="D217" s="51">
        <v>2</v>
      </c>
      <c r="F217" s="51">
        <v>9</v>
      </c>
      <c r="G217" s="51">
        <v>25</v>
      </c>
      <c r="H217" s="51">
        <v>3</v>
      </c>
      <c r="I217" s="51">
        <v>5</v>
      </c>
      <c r="J217" s="51">
        <v>6</v>
      </c>
      <c r="K217" s="51">
        <v>6</v>
      </c>
      <c r="L217" s="51">
        <v>4</v>
      </c>
      <c r="N217" s="51">
        <v>1</v>
      </c>
      <c r="P217" s="51" t="s">
        <v>527</v>
      </c>
      <c r="Q217" s="51">
        <v>23</v>
      </c>
      <c r="R217" s="51">
        <v>2</v>
      </c>
    </row>
    <row r="218" spans="1:18" ht="20.05" customHeight="1" x14ac:dyDescent="0.2">
      <c r="A218" s="51">
        <v>216</v>
      </c>
      <c r="B218" s="51" t="s">
        <v>590</v>
      </c>
      <c r="C218" s="51">
        <v>1</v>
      </c>
      <c r="D218" s="51">
        <v>2</v>
      </c>
      <c r="F218" s="51">
        <v>10</v>
      </c>
      <c r="G218" s="51">
        <v>25</v>
      </c>
      <c r="H218" s="51">
        <v>4</v>
      </c>
      <c r="I218" s="51">
        <v>5</v>
      </c>
      <c r="J218" s="51">
        <v>6</v>
      </c>
      <c r="K218" s="51">
        <v>5</v>
      </c>
      <c r="L218" s="51">
        <v>4</v>
      </c>
      <c r="N218" s="51">
        <v>1</v>
      </c>
      <c r="P218" s="51" t="s">
        <v>528</v>
      </c>
      <c r="Q218" s="51">
        <v>25</v>
      </c>
      <c r="R218" s="51">
        <v>0</v>
      </c>
    </row>
    <row r="219" spans="1:18" ht="20.05" customHeight="1" x14ac:dyDescent="0.2">
      <c r="A219" s="51">
        <v>217</v>
      </c>
      <c r="B219" s="51" t="s">
        <v>591</v>
      </c>
      <c r="C219" s="51">
        <v>1</v>
      </c>
      <c r="D219" s="51">
        <v>3</v>
      </c>
      <c r="F219" s="51">
        <v>21</v>
      </c>
      <c r="G219" s="51">
        <v>49</v>
      </c>
      <c r="H219" s="51">
        <v>6</v>
      </c>
      <c r="I219" s="51">
        <v>10</v>
      </c>
      <c r="J219" s="51">
        <v>13</v>
      </c>
      <c r="K219" s="51">
        <v>7</v>
      </c>
      <c r="L219" s="51">
        <v>9</v>
      </c>
      <c r="M219" s="51">
        <v>2</v>
      </c>
      <c r="N219" s="51">
        <v>2</v>
      </c>
      <c r="P219" s="51" t="s">
        <v>529</v>
      </c>
      <c r="Q219" s="51">
        <v>40</v>
      </c>
      <c r="R219" s="51">
        <v>9</v>
      </c>
    </row>
    <row r="220" spans="1:18" ht="20.05" customHeight="1" x14ac:dyDescent="0.2">
      <c r="A220" s="51">
        <v>218</v>
      </c>
      <c r="B220" s="51" t="s">
        <v>592</v>
      </c>
      <c r="C220" s="51">
        <v>1</v>
      </c>
      <c r="D220" s="51">
        <v>2</v>
      </c>
      <c r="F220" s="51">
        <v>8</v>
      </c>
      <c r="G220" s="51">
        <v>49</v>
      </c>
      <c r="H220" s="51">
        <v>6</v>
      </c>
      <c r="I220" s="51">
        <v>10</v>
      </c>
      <c r="J220" s="51">
        <v>13</v>
      </c>
      <c r="K220" s="51">
        <v>7</v>
      </c>
      <c r="L220" s="51">
        <v>9</v>
      </c>
      <c r="M220" s="51">
        <v>2</v>
      </c>
      <c r="N220" s="51">
        <v>2</v>
      </c>
      <c r="P220" s="51" t="s">
        <v>530</v>
      </c>
      <c r="Q220" s="51">
        <v>40</v>
      </c>
      <c r="R220" s="51">
        <v>9</v>
      </c>
    </row>
    <row r="221" spans="1:18" ht="20.05" customHeight="1" x14ac:dyDescent="0.2">
      <c r="A221" s="51">
        <v>219</v>
      </c>
      <c r="B221" s="51" t="s">
        <v>593</v>
      </c>
      <c r="C221" s="51">
        <v>1</v>
      </c>
      <c r="D221" s="51">
        <v>3</v>
      </c>
      <c r="F221" s="51">
        <v>20</v>
      </c>
      <c r="G221" s="51">
        <v>46</v>
      </c>
      <c r="H221" s="51">
        <v>6</v>
      </c>
      <c r="I221" s="51">
        <v>9</v>
      </c>
      <c r="J221" s="51">
        <v>13</v>
      </c>
      <c r="K221" s="51">
        <v>6</v>
      </c>
      <c r="L221" s="51">
        <v>8</v>
      </c>
      <c r="M221" s="51">
        <v>2</v>
      </c>
      <c r="N221" s="51">
        <v>2</v>
      </c>
      <c r="P221" s="51" t="s">
        <v>531</v>
      </c>
      <c r="Q221" s="51">
        <v>37</v>
      </c>
      <c r="R221" s="51">
        <v>9</v>
      </c>
    </row>
    <row r="222" spans="1:18" ht="20.05" customHeight="1" x14ac:dyDescent="0.2">
      <c r="A222" s="51">
        <v>220</v>
      </c>
      <c r="B222" s="51" t="s">
        <v>594</v>
      </c>
      <c r="C222" s="51">
        <v>1</v>
      </c>
      <c r="D222" s="51">
        <v>2</v>
      </c>
      <c r="F222" s="51">
        <v>7</v>
      </c>
      <c r="G222" s="51">
        <v>49</v>
      </c>
      <c r="H222" s="51">
        <v>6</v>
      </c>
      <c r="I222" s="51">
        <v>10</v>
      </c>
      <c r="J222" s="51">
        <v>13</v>
      </c>
      <c r="K222" s="51">
        <v>7</v>
      </c>
      <c r="L222" s="51">
        <v>9</v>
      </c>
      <c r="M222" s="51">
        <v>2</v>
      </c>
      <c r="N222" s="51">
        <v>2</v>
      </c>
      <c r="P222" s="51" t="s">
        <v>532</v>
      </c>
      <c r="Q222" s="51">
        <v>40</v>
      </c>
      <c r="R222" s="51">
        <v>9</v>
      </c>
    </row>
    <row r="223" spans="1:18" ht="20.05" customHeight="1" x14ac:dyDescent="0.2">
      <c r="A223" s="51">
        <v>221</v>
      </c>
      <c r="B223" s="51" t="s">
        <v>595</v>
      </c>
      <c r="C223" s="51">
        <v>1</v>
      </c>
      <c r="D223" s="51">
        <v>3</v>
      </c>
      <c r="F223" s="51">
        <v>19</v>
      </c>
      <c r="G223" s="51">
        <v>46</v>
      </c>
      <c r="H223" s="51">
        <v>6</v>
      </c>
      <c r="I223" s="51">
        <v>9</v>
      </c>
      <c r="J223" s="51">
        <v>13</v>
      </c>
      <c r="K223" s="51">
        <v>6</v>
      </c>
      <c r="L223" s="51">
        <v>8</v>
      </c>
      <c r="M223" s="51">
        <v>2</v>
      </c>
      <c r="N223" s="51">
        <v>2</v>
      </c>
      <c r="P223" s="51" t="s">
        <v>533</v>
      </c>
      <c r="Q223" s="51">
        <v>37</v>
      </c>
      <c r="R223" s="51">
        <v>9</v>
      </c>
    </row>
    <row r="224" spans="1:18" ht="20.05" customHeight="1" x14ac:dyDescent="0.2">
      <c r="A224" s="51">
        <v>222</v>
      </c>
      <c r="B224" s="51" t="s">
        <v>596</v>
      </c>
      <c r="C224" s="51">
        <v>1</v>
      </c>
      <c r="D224" s="51">
        <v>2</v>
      </c>
      <c r="F224" s="51">
        <v>10</v>
      </c>
      <c r="G224" s="51">
        <v>27</v>
      </c>
      <c r="H224" s="51">
        <v>4</v>
      </c>
      <c r="I224" s="51">
        <v>5</v>
      </c>
      <c r="J224" s="51">
        <v>7</v>
      </c>
      <c r="K224" s="51">
        <v>5</v>
      </c>
      <c r="L224" s="51">
        <v>4</v>
      </c>
      <c r="M224" s="51">
        <v>1</v>
      </c>
      <c r="N224" s="51">
        <v>1</v>
      </c>
      <c r="P224" s="51" t="s">
        <v>534</v>
      </c>
      <c r="Q224" s="51">
        <v>24</v>
      </c>
      <c r="R224" s="51">
        <v>3</v>
      </c>
    </row>
    <row r="225" spans="1:18" ht="20.05" customHeight="1" x14ac:dyDescent="0.2">
      <c r="A225" s="51">
        <v>223</v>
      </c>
      <c r="B225" s="51" t="s">
        <v>597</v>
      </c>
      <c r="C225" s="51">
        <v>1</v>
      </c>
      <c r="D225" s="51">
        <v>2</v>
      </c>
      <c r="F225" s="51">
        <v>7</v>
      </c>
      <c r="G225" s="51">
        <v>22</v>
      </c>
      <c r="H225" s="51">
        <v>3</v>
      </c>
      <c r="I225" s="51">
        <v>4</v>
      </c>
      <c r="J225" s="51">
        <v>6</v>
      </c>
      <c r="K225" s="51">
        <v>4</v>
      </c>
      <c r="L225" s="51">
        <v>4</v>
      </c>
      <c r="N225" s="51">
        <v>1</v>
      </c>
      <c r="P225" s="51" t="s">
        <v>535</v>
      </c>
      <c r="Q225" s="51">
        <v>22</v>
      </c>
      <c r="R225" s="51">
        <v>0</v>
      </c>
    </row>
    <row r="226" spans="1:18" ht="20.05" customHeight="1" x14ac:dyDescent="0.2">
      <c r="A226" s="51">
        <v>224</v>
      </c>
      <c r="B226" s="51" t="s">
        <v>598</v>
      </c>
      <c r="C226" s="51">
        <v>1</v>
      </c>
      <c r="D226" s="51">
        <v>2</v>
      </c>
      <c r="F226" s="51">
        <v>7</v>
      </c>
      <c r="G226" s="51">
        <v>26</v>
      </c>
      <c r="H226" s="51">
        <v>4</v>
      </c>
      <c r="I226" s="51">
        <v>5</v>
      </c>
      <c r="J226" s="51">
        <v>7</v>
      </c>
      <c r="K226" s="51">
        <v>5</v>
      </c>
      <c r="L226" s="51">
        <v>4</v>
      </c>
      <c r="N226" s="51">
        <v>1</v>
      </c>
      <c r="P226" s="51" t="s">
        <v>536</v>
      </c>
      <c r="Q226" s="51">
        <v>23</v>
      </c>
      <c r="R226" s="51">
        <v>3</v>
      </c>
    </row>
    <row r="227" spans="1:18" ht="20.05" customHeight="1" x14ac:dyDescent="0.2">
      <c r="A227" s="51">
        <v>225</v>
      </c>
      <c r="B227" s="51" t="s">
        <v>599</v>
      </c>
      <c r="C227" s="51">
        <v>1</v>
      </c>
      <c r="D227" s="51">
        <v>3</v>
      </c>
      <c r="F227" s="51">
        <v>20</v>
      </c>
      <c r="G227" s="51">
        <v>46</v>
      </c>
      <c r="H227" s="51">
        <v>6</v>
      </c>
      <c r="I227" s="51">
        <v>9</v>
      </c>
      <c r="J227" s="51">
        <v>13</v>
      </c>
      <c r="K227" s="51">
        <v>6</v>
      </c>
      <c r="L227" s="51">
        <v>8</v>
      </c>
      <c r="M227" s="51">
        <v>2</v>
      </c>
      <c r="N227" s="51">
        <v>2</v>
      </c>
      <c r="P227" s="51" t="s">
        <v>537</v>
      </c>
      <c r="Q227" s="51">
        <v>37</v>
      </c>
      <c r="R227" s="51">
        <v>9</v>
      </c>
    </row>
    <row r="228" spans="1:18" ht="20.05" customHeight="1" x14ac:dyDescent="0.2">
      <c r="A228" s="51">
        <v>226</v>
      </c>
      <c r="B228" s="51" t="s">
        <v>600</v>
      </c>
      <c r="C228" s="51">
        <v>1</v>
      </c>
      <c r="D228" s="51">
        <v>2</v>
      </c>
      <c r="F228" s="51">
        <v>10</v>
      </c>
      <c r="G228" s="51">
        <v>49</v>
      </c>
      <c r="H228" s="51">
        <v>6</v>
      </c>
      <c r="I228" s="51">
        <v>10</v>
      </c>
      <c r="J228" s="51">
        <v>13</v>
      </c>
      <c r="K228" s="51">
        <v>7</v>
      </c>
      <c r="L228" s="51">
        <v>9</v>
      </c>
      <c r="M228" s="51">
        <v>2</v>
      </c>
      <c r="N228" s="51">
        <v>2</v>
      </c>
      <c r="P228" s="51" t="s">
        <v>538</v>
      </c>
      <c r="Q228" s="51">
        <v>40</v>
      </c>
      <c r="R228" s="51">
        <v>9</v>
      </c>
    </row>
    <row r="229" spans="1:18" ht="20.05" customHeight="1" x14ac:dyDescent="0.2">
      <c r="A229" s="51">
        <v>227</v>
      </c>
      <c r="B229" s="51" t="s">
        <v>601</v>
      </c>
      <c r="C229" s="51">
        <v>1</v>
      </c>
      <c r="D229" s="51">
        <v>2</v>
      </c>
      <c r="F229" s="51">
        <v>8</v>
      </c>
      <c r="G229" s="51">
        <v>25</v>
      </c>
      <c r="H229" s="51">
        <v>4</v>
      </c>
      <c r="I229" s="51">
        <v>4</v>
      </c>
      <c r="J229" s="51">
        <v>7</v>
      </c>
      <c r="K229" s="51">
        <v>5</v>
      </c>
      <c r="L229" s="51">
        <v>4</v>
      </c>
      <c r="N229" s="51">
        <v>1</v>
      </c>
      <c r="P229" s="51" t="s">
        <v>539</v>
      </c>
      <c r="Q229" s="51">
        <v>25</v>
      </c>
      <c r="R229" s="51">
        <v>0</v>
      </c>
    </row>
    <row r="230" spans="1:18" ht="20.05" customHeight="1" x14ac:dyDescent="0.2">
      <c r="A230" s="51">
        <v>228</v>
      </c>
      <c r="B230" s="51" t="s">
        <v>602</v>
      </c>
      <c r="C230" s="51">
        <v>1</v>
      </c>
      <c r="D230" s="51">
        <v>3</v>
      </c>
      <c r="F230" s="51">
        <v>21</v>
      </c>
      <c r="G230" s="51">
        <v>49</v>
      </c>
      <c r="H230" s="51">
        <v>6</v>
      </c>
      <c r="I230" s="51">
        <v>10</v>
      </c>
      <c r="J230" s="51">
        <v>13</v>
      </c>
      <c r="K230" s="51">
        <v>7</v>
      </c>
      <c r="L230" s="51">
        <v>9</v>
      </c>
      <c r="M230" s="51">
        <v>2</v>
      </c>
      <c r="N230" s="51">
        <v>2</v>
      </c>
      <c r="P230" s="51" t="s">
        <v>540</v>
      </c>
      <c r="Q230" s="51">
        <v>40</v>
      </c>
      <c r="R230" s="51">
        <v>9</v>
      </c>
    </row>
    <row r="231" spans="1:18" ht="20.05" customHeight="1" x14ac:dyDescent="0.2">
      <c r="A231" s="51">
        <v>229</v>
      </c>
      <c r="B231" s="51" t="s">
        <v>603</v>
      </c>
      <c r="C231" s="51">
        <v>1</v>
      </c>
      <c r="D231" s="51">
        <v>3</v>
      </c>
      <c r="F231" s="51">
        <v>20</v>
      </c>
      <c r="G231" s="51">
        <v>49</v>
      </c>
      <c r="H231" s="51">
        <v>6</v>
      </c>
      <c r="I231" s="51">
        <v>10</v>
      </c>
      <c r="J231" s="51">
        <v>13</v>
      </c>
      <c r="K231" s="51">
        <v>7</v>
      </c>
      <c r="L231" s="51">
        <v>9</v>
      </c>
      <c r="M231" s="51">
        <v>2</v>
      </c>
      <c r="N231" s="51">
        <v>2</v>
      </c>
      <c r="P231" s="51" t="s">
        <v>541</v>
      </c>
      <c r="Q231" s="51">
        <v>40</v>
      </c>
      <c r="R231" s="51">
        <v>9</v>
      </c>
    </row>
    <row r="232" spans="1:18" ht="20.05" customHeight="1" x14ac:dyDescent="0.2">
      <c r="A232" s="51">
        <v>230</v>
      </c>
      <c r="B232" s="51" t="s">
        <v>604</v>
      </c>
      <c r="C232" s="51">
        <v>1</v>
      </c>
      <c r="D232" s="51">
        <v>3</v>
      </c>
      <c r="F232" s="51">
        <v>22</v>
      </c>
      <c r="G232" s="51">
        <v>49</v>
      </c>
      <c r="H232" s="51">
        <v>6</v>
      </c>
      <c r="I232" s="51">
        <v>10</v>
      </c>
      <c r="J232" s="51">
        <v>13</v>
      </c>
      <c r="K232" s="51">
        <v>7</v>
      </c>
      <c r="L232" s="51">
        <v>9</v>
      </c>
      <c r="M232" s="51">
        <v>2</v>
      </c>
      <c r="N232" s="51">
        <v>2</v>
      </c>
      <c r="P232" s="51" t="s">
        <v>542</v>
      </c>
      <c r="Q232" s="51">
        <v>40</v>
      </c>
      <c r="R232" s="51">
        <v>9</v>
      </c>
    </row>
    <row r="233" spans="1:18" ht="20.05" customHeight="1" x14ac:dyDescent="0.2">
      <c r="A233" s="51">
        <v>231</v>
      </c>
      <c r="B233" s="51" t="s">
        <v>605</v>
      </c>
      <c r="C233" s="51">
        <v>1</v>
      </c>
      <c r="D233" s="51">
        <v>3</v>
      </c>
      <c r="F233" s="51">
        <v>19</v>
      </c>
      <c r="G233" s="51">
        <v>46</v>
      </c>
      <c r="H233" s="51">
        <v>6</v>
      </c>
      <c r="I233" s="51">
        <v>9</v>
      </c>
      <c r="J233" s="51">
        <v>13</v>
      </c>
      <c r="K233" s="51">
        <v>6</v>
      </c>
      <c r="L233" s="51">
        <v>8</v>
      </c>
      <c r="M233" s="51">
        <v>2</v>
      </c>
      <c r="N233" s="51">
        <v>2</v>
      </c>
      <c r="P233" s="51" t="s">
        <v>543</v>
      </c>
      <c r="Q233" s="51">
        <v>37</v>
      </c>
      <c r="R233" s="51">
        <v>9</v>
      </c>
    </row>
    <row r="234" spans="1:18" ht="20.05" customHeight="1" x14ac:dyDescent="0.2">
      <c r="A234" s="51">
        <v>232</v>
      </c>
      <c r="B234" s="51" t="s">
        <v>606</v>
      </c>
      <c r="C234" s="51">
        <v>1</v>
      </c>
      <c r="D234" s="51">
        <v>3</v>
      </c>
      <c r="F234" s="51">
        <v>22</v>
      </c>
      <c r="G234" s="51">
        <v>52</v>
      </c>
      <c r="H234" s="51">
        <v>7</v>
      </c>
      <c r="I234" s="51">
        <v>10</v>
      </c>
      <c r="J234" s="51">
        <v>14</v>
      </c>
      <c r="K234" s="51">
        <v>7</v>
      </c>
      <c r="L234" s="51">
        <v>10</v>
      </c>
      <c r="M234" s="51">
        <v>2</v>
      </c>
      <c r="N234" s="51">
        <v>2</v>
      </c>
      <c r="P234" s="51" t="s">
        <v>544</v>
      </c>
      <c r="Q234" s="51">
        <v>43</v>
      </c>
      <c r="R234" s="51">
        <v>9</v>
      </c>
    </row>
    <row r="235" spans="1:18" ht="20.05" customHeight="1" x14ac:dyDescent="0.2">
      <c r="A235" s="51">
        <v>233</v>
      </c>
      <c r="B235" s="51" t="s">
        <v>607</v>
      </c>
      <c r="C235" s="51">
        <v>1</v>
      </c>
      <c r="D235" s="51">
        <v>2</v>
      </c>
      <c r="F235" s="51">
        <v>11</v>
      </c>
      <c r="G235" s="51">
        <v>25</v>
      </c>
      <c r="H235" s="51">
        <v>4</v>
      </c>
      <c r="I235" s="51">
        <v>4</v>
      </c>
      <c r="J235" s="51">
        <v>7</v>
      </c>
      <c r="K235" s="51">
        <v>5</v>
      </c>
      <c r="L235" s="51">
        <v>4</v>
      </c>
      <c r="N235" s="51">
        <v>1</v>
      </c>
      <c r="P235" s="51" t="s">
        <v>545</v>
      </c>
      <c r="Q235" s="51">
        <v>23</v>
      </c>
      <c r="R235" s="51">
        <v>2</v>
      </c>
    </row>
    <row r="236" spans="1:18" ht="20.05" customHeight="1" x14ac:dyDescent="0.2">
      <c r="A236" s="51">
        <v>234</v>
      </c>
      <c r="B236" s="51" t="s">
        <v>608</v>
      </c>
      <c r="C236" s="51">
        <v>1</v>
      </c>
      <c r="D236" s="51">
        <v>2</v>
      </c>
      <c r="F236" s="51">
        <v>7</v>
      </c>
      <c r="G236" s="51">
        <v>22</v>
      </c>
      <c r="H236" s="51">
        <v>3</v>
      </c>
      <c r="I236" s="51">
        <v>4</v>
      </c>
      <c r="J236" s="51">
        <v>6</v>
      </c>
      <c r="K236" s="51">
        <v>4</v>
      </c>
      <c r="L236" s="51">
        <v>4</v>
      </c>
      <c r="N236" s="51">
        <v>1</v>
      </c>
      <c r="P236" s="51" t="s">
        <v>546</v>
      </c>
      <c r="Q236" s="51">
        <v>22</v>
      </c>
      <c r="R236" s="51">
        <v>0</v>
      </c>
    </row>
    <row r="237" spans="1:18" ht="20.05" customHeight="1" x14ac:dyDescent="0.2">
      <c r="A237" s="51">
        <v>235</v>
      </c>
      <c r="B237" s="51" t="s">
        <v>609</v>
      </c>
      <c r="C237" s="51">
        <v>1</v>
      </c>
      <c r="D237" s="51">
        <v>2</v>
      </c>
      <c r="F237" s="51">
        <v>7</v>
      </c>
      <c r="G237" s="51">
        <v>25</v>
      </c>
      <c r="H237" s="51">
        <v>4</v>
      </c>
      <c r="I237" s="51">
        <v>4</v>
      </c>
      <c r="J237" s="51">
        <v>7</v>
      </c>
      <c r="K237" s="51">
        <v>5</v>
      </c>
      <c r="L237" s="51">
        <v>4</v>
      </c>
      <c r="N237" s="51">
        <v>1</v>
      </c>
      <c r="P237" s="51" t="s">
        <v>547</v>
      </c>
      <c r="Q237" s="51">
        <v>23</v>
      </c>
      <c r="R237" s="51">
        <v>2</v>
      </c>
    </row>
    <row r="238" spans="1:18" ht="20.05" customHeight="1" x14ac:dyDescent="0.2">
      <c r="A238" s="51">
        <v>236</v>
      </c>
      <c r="B238" s="51" t="s">
        <v>610</v>
      </c>
      <c r="C238" s="51">
        <v>1</v>
      </c>
      <c r="D238" s="51">
        <v>2</v>
      </c>
      <c r="F238" s="51">
        <v>8</v>
      </c>
      <c r="G238" s="51">
        <v>24</v>
      </c>
      <c r="H238" s="51">
        <v>4</v>
      </c>
      <c r="I238" s="51">
        <v>4</v>
      </c>
      <c r="J238" s="51">
        <v>6</v>
      </c>
      <c r="K238" s="51">
        <v>5</v>
      </c>
      <c r="L238" s="51">
        <v>4</v>
      </c>
      <c r="N238" s="51">
        <v>1</v>
      </c>
      <c r="P238" s="51" t="s">
        <v>548</v>
      </c>
      <c r="Q238" s="51">
        <v>24</v>
      </c>
      <c r="R238" s="51">
        <v>0</v>
      </c>
    </row>
    <row r="239" spans="1:18" ht="20.05" customHeight="1" x14ac:dyDescent="0.2">
      <c r="A239" s="51">
        <v>237</v>
      </c>
      <c r="B239" s="51" t="s">
        <v>611</v>
      </c>
      <c r="C239" s="51">
        <v>1</v>
      </c>
      <c r="D239" s="51">
        <v>2</v>
      </c>
      <c r="F239" s="51">
        <v>9</v>
      </c>
      <c r="G239" s="51">
        <v>49</v>
      </c>
      <c r="H239" s="51">
        <v>6</v>
      </c>
      <c r="I239" s="51">
        <v>10</v>
      </c>
      <c r="J239" s="51">
        <v>13</v>
      </c>
      <c r="K239" s="51">
        <v>7</v>
      </c>
      <c r="L239" s="51">
        <v>9</v>
      </c>
      <c r="M239" s="51">
        <v>2</v>
      </c>
      <c r="N239" s="51">
        <v>2</v>
      </c>
      <c r="P239" s="51" t="s">
        <v>549</v>
      </c>
      <c r="Q239" s="51">
        <v>40</v>
      </c>
      <c r="R239" s="51">
        <v>9</v>
      </c>
    </row>
    <row r="240" spans="1:18" ht="20.05" customHeight="1" x14ac:dyDescent="0.2">
      <c r="A240" s="51">
        <v>238</v>
      </c>
      <c r="B240" s="51" t="s">
        <v>612</v>
      </c>
      <c r="C240" s="51">
        <v>1</v>
      </c>
      <c r="D240" s="51">
        <v>2</v>
      </c>
      <c r="F240" s="51">
        <v>9</v>
      </c>
      <c r="G240" s="51">
        <v>49</v>
      </c>
      <c r="H240" s="51">
        <v>6</v>
      </c>
      <c r="I240" s="51">
        <v>10</v>
      </c>
      <c r="J240" s="51">
        <v>13</v>
      </c>
      <c r="K240" s="51">
        <v>7</v>
      </c>
      <c r="L240" s="51">
        <v>9</v>
      </c>
      <c r="M240" s="51">
        <v>2</v>
      </c>
      <c r="N240" s="51">
        <v>2</v>
      </c>
      <c r="P240" s="51" t="s">
        <v>550</v>
      </c>
      <c r="Q240" s="51">
        <v>40</v>
      </c>
      <c r="R240" s="51">
        <v>9</v>
      </c>
    </row>
    <row r="241" spans="1:18" ht="20.05" customHeight="1" x14ac:dyDescent="0.2">
      <c r="A241" s="51">
        <v>239</v>
      </c>
      <c r="B241" s="51" t="s">
        <v>613</v>
      </c>
      <c r="C241" s="51">
        <v>1</v>
      </c>
      <c r="D241" s="51">
        <v>2</v>
      </c>
      <c r="F241" s="51">
        <v>12</v>
      </c>
      <c r="G241" s="51">
        <v>49</v>
      </c>
      <c r="H241" s="51">
        <v>6</v>
      </c>
      <c r="I241" s="51">
        <v>10</v>
      </c>
      <c r="J241" s="51">
        <v>13</v>
      </c>
      <c r="K241" s="51">
        <v>7</v>
      </c>
      <c r="L241" s="51">
        <v>9</v>
      </c>
      <c r="M241" s="51">
        <v>2</v>
      </c>
      <c r="N241" s="51">
        <v>2</v>
      </c>
      <c r="P241" s="51" t="s">
        <v>551</v>
      </c>
      <c r="Q241" s="51">
        <v>40</v>
      </c>
      <c r="R241" s="51">
        <v>9</v>
      </c>
    </row>
    <row r="242" spans="1:18" ht="20.05" customHeight="1" x14ac:dyDescent="0.2">
      <c r="A242" s="51">
        <v>240</v>
      </c>
      <c r="B242" s="51" t="s">
        <v>614</v>
      </c>
      <c r="C242" s="51">
        <v>1</v>
      </c>
      <c r="D242" s="51">
        <v>3</v>
      </c>
      <c r="F242" s="51">
        <v>22</v>
      </c>
      <c r="G242" s="51">
        <v>49</v>
      </c>
      <c r="H242" s="51">
        <v>6</v>
      </c>
      <c r="I242" s="51">
        <v>10</v>
      </c>
      <c r="J242" s="51">
        <v>13</v>
      </c>
      <c r="K242" s="51">
        <v>7</v>
      </c>
      <c r="L242" s="51">
        <v>9</v>
      </c>
      <c r="M242" s="51">
        <v>2</v>
      </c>
      <c r="N242" s="51">
        <v>2</v>
      </c>
      <c r="P242" s="51" t="s">
        <v>552</v>
      </c>
      <c r="Q242" s="51">
        <v>40</v>
      </c>
      <c r="R242" s="51">
        <v>9</v>
      </c>
    </row>
    <row r="243" spans="1:18" ht="20.05" customHeight="1" x14ac:dyDescent="0.2">
      <c r="A243" s="51">
        <v>241</v>
      </c>
      <c r="B243" s="51" t="s">
        <v>615</v>
      </c>
      <c r="C243" s="51">
        <v>1</v>
      </c>
      <c r="D243" s="51">
        <v>3</v>
      </c>
      <c r="F243" s="51">
        <v>21</v>
      </c>
      <c r="G243" s="51">
        <v>46</v>
      </c>
      <c r="H243" s="51">
        <v>6</v>
      </c>
      <c r="I243" s="51">
        <v>9</v>
      </c>
      <c r="J243" s="51">
        <v>13</v>
      </c>
      <c r="K243" s="51">
        <v>6</v>
      </c>
      <c r="L243" s="51">
        <v>8</v>
      </c>
      <c r="M243" s="51">
        <v>2</v>
      </c>
      <c r="N243" s="51">
        <v>2</v>
      </c>
      <c r="P243" s="51" t="s">
        <v>553</v>
      </c>
      <c r="Q243" s="51">
        <v>37</v>
      </c>
      <c r="R243" s="51">
        <v>9</v>
      </c>
    </row>
    <row r="244" spans="1:18" ht="20.05" customHeight="1" x14ac:dyDescent="0.2">
      <c r="A244" s="51">
        <v>242</v>
      </c>
      <c r="B244" s="51" t="s">
        <v>616</v>
      </c>
      <c r="C244" s="51">
        <v>1</v>
      </c>
      <c r="D244" s="51">
        <v>2</v>
      </c>
      <c r="F244" s="51">
        <v>10</v>
      </c>
      <c r="G244" s="51">
        <v>46</v>
      </c>
      <c r="H244" s="51">
        <v>6</v>
      </c>
      <c r="I244" s="51">
        <v>9</v>
      </c>
      <c r="J244" s="51">
        <v>13</v>
      </c>
      <c r="K244" s="51">
        <v>6</v>
      </c>
      <c r="L244" s="51">
        <v>8</v>
      </c>
      <c r="M244" s="51">
        <v>2</v>
      </c>
      <c r="N244" s="51">
        <v>2</v>
      </c>
      <c r="P244" s="51" t="s">
        <v>554</v>
      </c>
      <c r="Q244" s="51">
        <v>37</v>
      </c>
      <c r="R244" s="51">
        <v>9</v>
      </c>
    </row>
    <row r="245" spans="1:18" ht="20.05" customHeight="1" x14ac:dyDescent="0.2">
      <c r="A245" s="51">
        <v>243</v>
      </c>
      <c r="B245" s="51" t="s">
        <v>617</v>
      </c>
      <c r="C245" s="51">
        <v>1</v>
      </c>
      <c r="D245" s="51">
        <v>3</v>
      </c>
      <c r="F245" s="51">
        <v>20</v>
      </c>
      <c r="G245" s="51">
        <v>46</v>
      </c>
      <c r="H245" s="51">
        <v>6</v>
      </c>
      <c r="I245" s="51">
        <v>9</v>
      </c>
      <c r="J245" s="51">
        <v>13</v>
      </c>
      <c r="K245" s="51">
        <v>6</v>
      </c>
      <c r="L245" s="51">
        <v>8</v>
      </c>
      <c r="M245" s="51">
        <v>2</v>
      </c>
      <c r="N245" s="51">
        <v>2</v>
      </c>
      <c r="P245" s="51" t="s">
        <v>555</v>
      </c>
      <c r="Q245" s="51">
        <v>37</v>
      </c>
      <c r="R245" s="51">
        <v>9</v>
      </c>
    </row>
    <row r="246" spans="1:18" ht="20.05" customHeight="1" x14ac:dyDescent="0.2">
      <c r="A246" s="51">
        <v>244</v>
      </c>
      <c r="B246" s="51" t="s">
        <v>618</v>
      </c>
      <c r="C246" s="51">
        <v>1</v>
      </c>
      <c r="D246" s="51">
        <v>2</v>
      </c>
      <c r="F246" s="51">
        <v>12</v>
      </c>
      <c r="G246" s="51">
        <v>24</v>
      </c>
      <c r="H246" s="51">
        <v>3</v>
      </c>
      <c r="I246" s="51">
        <v>4</v>
      </c>
      <c r="J246" s="51">
        <v>6</v>
      </c>
      <c r="K246" s="51">
        <v>5</v>
      </c>
      <c r="L246" s="51">
        <v>4</v>
      </c>
      <c r="M246" s="51">
        <v>1</v>
      </c>
      <c r="N246" s="51">
        <v>1</v>
      </c>
      <c r="P246" s="51" t="s">
        <v>556</v>
      </c>
      <c r="Q246" s="51">
        <v>22</v>
      </c>
      <c r="R246" s="51">
        <v>2</v>
      </c>
    </row>
    <row r="247" spans="1:18" ht="20.05" customHeight="1" x14ac:dyDescent="0.2">
      <c r="A247" s="51">
        <v>245</v>
      </c>
      <c r="B247" s="51" t="s">
        <v>619</v>
      </c>
      <c r="C247" s="51">
        <v>1</v>
      </c>
      <c r="D247" s="51">
        <v>3</v>
      </c>
      <c r="F247" s="51">
        <v>22</v>
      </c>
      <c r="G247" s="51">
        <v>49</v>
      </c>
      <c r="H247" s="51">
        <v>6</v>
      </c>
      <c r="I247" s="51">
        <v>10</v>
      </c>
      <c r="J247" s="51">
        <v>13</v>
      </c>
      <c r="K247" s="51">
        <v>7</v>
      </c>
      <c r="L247" s="51">
        <v>9</v>
      </c>
      <c r="M247" s="51">
        <v>2</v>
      </c>
      <c r="N247" s="51">
        <v>2</v>
      </c>
      <c r="P247" s="51" t="s">
        <v>557</v>
      </c>
      <c r="Q247" s="51">
        <v>40</v>
      </c>
      <c r="R247" s="51">
        <v>9</v>
      </c>
    </row>
  </sheetData>
  <sheetProtection algorithmName="SHA-512" hashValue="rH4hSUCpOLINes/qJvwiQmCoDn8O/dOWGqwU8gsbnSrTUQSsvCSWjdAyAnoFgKWWVg4SoLB5WwJTGUjv74MEyw==" saltValue="famnN+JiePWSE+LnIq8+7g==" spinCount="100000" sheet="1" objects="1" scenarios="1"/>
  <protectedRanges>
    <protectedRange sqref="Z3:Z17" name="ช่วง1_1"/>
  </protectedRanges>
  <autoFilter ref="B185:O247" xr:uid="{78735220-9C18-471B-A07E-9B4332844CB9}"/>
  <phoneticPr fontId="2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A6447-3B91-47D9-927F-EE11AB1183E8}">
  <sheetPr>
    <tabColor rgb="FFFFCCFF"/>
  </sheetPr>
  <dimension ref="A1:M250"/>
  <sheetViews>
    <sheetView zoomScale="60" zoomScaleNormal="60" workbookViewId="0">
      <pane xSplit="2" ySplit="2" topLeftCell="C3" activePane="bottomRight" state="frozen"/>
      <selection activeCell="P228" sqref="P228"/>
      <selection pane="topRight" activeCell="P228" sqref="P228"/>
      <selection pane="bottomLeft" activeCell="P228" sqref="P228"/>
      <selection pane="bottomRight" activeCell="R18" sqref="R18"/>
    </sheetView>
  </sheetViews>
  <sheetFormatPr defaultColWidth="8.88671875" defaultRowHeight="20.05" customHeight="1" x14ac:dyDescent="0.2"/>
  <cols>
    <col min="1" max="1" width="3.88671875" style="229" bestFit="1" customWidth="1"/>
    <col min="2" max="2" width="32.6640625" style="229" bestFit="1" customWidth="1"/>
    <col min="3" max="5" width="10.6640625" style="229" customWidth="1"/>
    <col min="6" max="12" width="10.6640625" style="275" customWidth="1"/>
    <col min="13" max="16384" width="8.88671875" style="229"/>
  </cols>
  <sheetData>
    <row r="1" spans="1:13" ht="20.05" customHeight="1" x14ac:dyDescent="0.2">
      <c r="A1" s="229" t="s">
        <v>20</v>
      </c>
      <c r="B1" s="229" t="s">
        <v>66</v>
      </c>
      <c r="C1" s="229" t="s">
        <v>31</v>
      </c>
      <c r="D1" s="229" t="s">
        <v>284</v>
      </c>
      <c r="E1" s="229" t="s">
        <v>32</v>
      </c>
      <c r="F1" s="275" t="s">
        <v>33</v>
      </c>
      <c r="G1" s="275" t="s">
        <v>34</v>
      </c>
      <c r="H1" s="275" t="s">
        <v>35</v>
      </c>
      <c r="I1" s="275" t="s">
        <v>36</v>
      </c>
      <c r="J1" s="276" t="s">
        <v>686</v>
      </c>
      <c r="K1" s="276" t="s">
        <v>687</v>
      </c>
      <c r="L1" s="275" t="s">
        <v>764</v>
      </c>
    </row>
    <row r="2" spans="1:13" ht="20.05" customHeight="1" x14ac:dyDescent="0.2">
      <c r="B2" s="229" t="s">
        <v>311</v>
      </c>
      <c r="C2" s="229" t="s">
        <v>72</v>
      </c>
      <c r="D2" s="229" t="s">
        <v>72</v>
      </c>
      <c r="E2" s="229" t="s">
        <v>72</v>
      </c>
      <c r="F2" s="275" t="s">
        <v>72</v>
      </c>
      <c r="G2" s="275" t="s">
        <v>72</v>
      </c>
      <c r="H2" s="275" t="s">
        <v>72</v>
      </c>
      <c r="I2" s="275" t="s">
        <v>72</v>
      </c>
      <c r="J2" s="276"/>
      <c r="K2" s="276"/>
    </row>
    <row r="3" spans="1:13" ht="20.05" customHeight="1" x14ac:dyDescent="0.2">
      <c r="A3" s="229">
        <v>1</v>
      </c>
      <c r="B3" s="229" t="s">
        <v>75</v>
      </c>
      <c r="G3" s="275">
        <v>1</v>
      </c>
      <c r="J3" s="276"/>
      <c r="K3" s="276">
        <v>1</v>
      </c>
      <c r="M3" s="229">
        <f>SUM(C3:I3)</f>
        <v>1</v>
      </c>
    </row>
    <row r="4" spans="1:13" ht="20.05" customHeight="1" x14ac:dyDescent="0.2">
      <c r="A4" s="229">
        <v>2</v>
      </c>
      <c r="B4" s="229" t="s">
        <v>77</v>
      </c>
      <c r="J4" s="276"/>
      <c r="K4" s="276"/>
      <c r="M4" s="229">
        <f t="shared" ref="M4:M67" si="0">SUM(C4:I4)</f>
        <v>0</v>
      </c>
    </row>
    <row r="5" spans="1:13" ht="20.05" customHeight="1" x14ac:dyDescent="0.2">
      <c r="A5" s="229">
        <v>3</v>
      </c>
      <c r="B5" s="229" t="s">
        <v>79</v>
      </c>
      <c r="C5" s="229">
        <v>1</v>
      </c>
      <c r="J5" s="276"/>
      <c r="K5" s="276">
        <v>1</v>
      </c>
      <c r="M5" s="229">
        <f t="shared" si="0"/>
        <v>1</v>
      </c>
    </row>
    <row r="6" spans="1:13" ht="20.05" customHeight="1" x14ac:dyDescent="0.2">
      <c r="A6" s="229">
        <v>4</v>
      </c>
      <c r="B6" s="229" t="s">
        <v>81</v>
      </c>
      <c r="C6" s="229">
        <v>1</v>
      </c>
      <c r="J6" s="276"/>
      <c r="K6" s="276">
        <v>1</v>
      </c>
      <c r="M6" s="229">
        <f t="shared" si="0"/>
        <v>1</v>
      </c>
    </row>
    <row r="7" spans="1:13" ht="20.05" customHeight="1" x14ac:dyDescent="0.2">
      <c r="A7" s="229">
        <v>5</v>
      </c>
      <c r="B7" s="229" t="s">
        <v>83</v>
      </c>
      <c r="J7" s="276"/>
      <c r="K7" s="276"/>
      <c r="M7" s="229">
        <f t="shared" si="0"/>
        <v>0</v>
      </c>
    </row>
    <row r="8" spans="1:13" ht="20.05" customHeight="1" x14ac:dyDescent="0.2">
      <c r="A8" s="229">
        <v>6</v>
      </c>
      <c r="B8" s="229" t="s">
        <v>86</v>
      </c>
      <c r="F8" s="275">
        <v>1</v>
      </c>
      <c r="J8" s="276"/>
      <c r="K8" s="276">
        <v>1</v>
      </c>
      <c r="M8" s="229">
        <f t="shared" si="0"/>
        <v>1</v>
      </c>
    </row>
    <row r="9" spans="1:13" ht="20.05" customHeight="1" x14ac:dyDescent="0.2">
      <c r="A9" s="229">
        <v>7</v>
      </c>
      <c r="B9" s="229" t="s">
        <v>89</v>
      </c>
      <c r="H9" s="275">
        <v>1</v>
      </c>
      <c r="J9" s="276"/>
      <c r="K9" s="276">
        <v>1</v>
      </c>
      <c r="M9" s="229">
        <f t="shared" si="0"/>
        <v>1</v>
      </c>
    </row>
    <row r="10" spans="1:13" ht="20.05" customHeight="1" x14ac:dyDescent="0.2">
      <c r="A10" s="229">
        <v>8</v>
      </c>
      <c r="B10" s="229" t="s">
        <v>92</v>
      </c>
      <c r="J10" s="276"/>
      <c r="K10" s="276"/>
      <c r="M10" s="229">
        <f t="shared" si="0"/>
        <v>0</v>
      </c>
    </row>
    <row r="11" spans="1:13" ht="20.05" customHeight="1" x14ac:dyDescent="0.2">
      <c r="A11" s="229">
        <v>9</v>
      </c>
      <c r="B11" s="229" t="s">
        <v>95</v>
      </c>
      <c r="F11" s="275">
        <v>1</v>
      </c>
      <c r="J11" s="276">
        <v>1</v>
      </c>
      <c r="K11" s="276"/>
      <c r="M11" s="229">
        <f t="shared" si="0"/>
        <v>1</v>
      </c>
    </row>
    <row r="12" spans="1:13" ht="20.05" customHeight="1" x14ac:dyDescent="0.2">
      <c r="A12" s="229">
        <v>10</v>
      </c>
      <c r="B12" s="229" t="s">
        <v>97</v>
      </c>
      <c r="H12" s="275">
        <v>1</v>
      </c>
      <c r="J12" s="276"/>
      <c r="K12" s="276">
        <v>1</v>
      </c>
      <c r="M12" s="229">
        <f t="shared" si="0"/>
        <v>1</v>
      </c>
    </row>
    <row r="13" spans="1:13" ht="20.05" customHeight="1" x14ac:dyDescent="0.2">
      <c r="A13" s="229">
        <v>11</v>
      </c>
      <c r="B13" s="229" t="s">
        <v>99</v>
      </c>
      <c r="J13" s="276"/>
      <c r="K13" s="276"/>
      <c r="M13" s="229">
        <f t="shared" si="0"/>
        <v>0</v>
      </c>
    </row>
    <row r="14" spans="1:13" ht="20.05" customHeight="1" x14ac:dyDescent="0.2">
      <c r="A14" s="229">
        <v>12</v>
      </c>
      <c r="B14" s="229" t="s">
        <v>101</v>
      </c>
      <c r="J14" s="276"/>
      <c r="K14" s="276"/>
      <c r="M14" s="229">
        <f t="shared" si="0"/>
        <v>0</v>
      </c>
    </row>
    <row r="15" spans="1:13" ht="20.05" customHeight="1" x14ac:dyDescent="0.2">
      <c r="A15" s="229">
        <v>13</v>
      </c>
      <c r="B15" s="229" t="s">
        <v>102</v>
      </c>
      <c r="C15" s="229">
        <v>1</v>
      </c>
      <c r="J15" s="276">
        <v>1</v>
      </c>
      <c r="K15" s="276"/>
      <c r="M15" s="229">
        <f t="shared" si="0"/>
        <v>1</v>
      </c>
    </row>
    <row r="16" spans="1:13" ht="20.05" customHeight="1" x14ac:dyDescent="0.2">
      <c r="A16" s="229">
        <v>14</v>
      </c>
      <c r="B16" s="229" t="s">
        <v>104</v>
      </c>
      <c r="J16" s="276"/>
      <c r="K16" s="276"/>
      <c r="M16" s="229">
        <f t="shared" si="0"/>
        <v>0</v>
      </c>
    </row>
    <row r="17" spans="1:13" ht="20.05" customHeight="1" x14ac:dyDescent="0.2">
      <c r="A17" s="229">
        <v>15</v>
      </c>
      <c r="B17" s="229" t="s">
        <v>106</v>
      </c>
      <c r="H17" s="275">
        <v>1</v>
      </c>
      <c r="J17" s="276"/>
      <c r="K17" s="276">
        <v>1</v>
      </c>
      <c r="M17" s="229">
        <f t="shared" si="0"/>
        <v>1</v>
      </c>
    </row>
    <row r="18" spans="1:13" ht="20.05" customHeight="1" x14ac:dyDescent="0.2">
      <c r="A18" s="229">
        <v>16</v>
      </c>
      <c r="B18" s="229" t="s">
        <v>108</v>
      </c>
      <c r="C18" s="229">
        <v>1</v>
      </c>
      <c r="J18" s="276"/>
      <c r="K18" s="276">
        <v>1</v>
      </c>
      <c r="M18" s="229">
        <f t="shared" si="0"/>
        <v>1</v>
      </c>
    </row>
    <row r="19" spans="1:13" ht="20.05" customHeight="1" x14ac:dyDescent="0.2">
      <c r="A19" s="229">
        <v>17</v>
      </c>
      <c r="B19" s="229" t="s">
        <v>110</v>
      </c>
      <c r="E19" s="229">
        <v>1</v>
      </c>
      <c r="J19" s="276"/>
      <c r="K19" s="276">
        <v>1</v>
      </c>
      <c r="M19" s="229">
        <f t="shared" si="0"/>
        <v>1</v>
      </c>
    </row>
    <row r="20" spans="1:13" ht="20.05" customHeight="1" x14ac:dyDescent="0.2">
      <c r="A20" s="229">
        <v>18</v>
      </c>
      <c r="B20" s="229" t="s">
        <v>112</v>
      </c>
      <c r="F20" s="275">
        <v>1</v>
      </c>
      <c r="J20" s="276"/>
      <c r="K20" s="276">
        <v>1</v>
      </c>
      <c r="M20" s="229">
        <f t="shared" si="0"/>
        <v>1</v>
      </c>
    </row>
    <row r="21" spans="1:13" ht="20.05" customHeight="1" x14ac:dyDescent="0.2">
      <c r="A21" s="229">
        <v>19</v>
      </c>
      <c r="B21" s="229" t="s">
        <v>114</v>
      </c>
      <c r="J21" s="276"/>
      <c r="K21" s="276"/>
      <c r="M21" s="229">
        <f t="shared" si="0"/>
        <v>0</v>
      </c>
    </row>
    <row r="22" spans="1:13" ht="20.05" customHeight="1" x14ac:dyDescent="0.2">
      <c r="A22" s="229">
        <v>20</v>
      </c>
      <c r="B22" s="229" t="s">
        <v>115</v>
      </c>
      <c r="J22" s="276"/>
      <c r="K22" s="276"/>
      <c r="M22" s="229">
        <f t="shared" si="0"/>
        <v>0</v>
      </c>
    </row>
    <row r="23" spans="1:13" ht="20.05" customHeight="1" x14ac:dyDescent="0.2">
      <c r="A23" s="229">
        <v>21</v>
      </c>
      <c r="B23" s="229" t="s">
        <v>116</v>
      </c>
      <c r="J23" s="276"/>
      <c r="K23" s="276"/>
      <c r="M23" s="229">
        <f t="shared" si="0"/>
        <v>0</v>
      </c>
    </row>
    <row r="24" spans="1:13" ht="20.05" customHeight="1" x14ac:dyDescent="0.2">
      <c r="A24" s="229">
        <v>22</v>
      </c>
      <c r="B24" s="229" t="s">
        <v>117</v>
      </c>
      <c r="J24" s="276"/>
      <c r="K24" s="276"/>
      <c r="M24" s="229">
        <f t="shared" si="0"/>
        <v>0</v>
      </c>
    </row>
    <row r="25" spans="1:13" ht="20.05" customHeight="1" x14ac:dyDescent="0.2">
      <c r="A25" s="229">
        <v>23</v>
      </c>
      <c r="B25" s="229" t="s">
        <v>118</v>
      </c>
      <c r="E25" s="229">
        <v>1</v>
      </c>
      <c r="J25" s="276"/>
      <c r="K25" s="276">
        <v>1</v>
      </c>
      <c r="M25" s="229">
        <f t="shared" si="0"/>
        <v>1</v>
      </c>
    </row>
    <row r="26" spans="1:13" ht="20.05" customHeight="1" x14ac:dyDescent="0.2">
      <c r="A26" s="229">
        <v>24</v>
      </c>
      <c r="B26" s="229" t="s">
        <v>119</v>
      </c>
      <c r="H26" s="275">
        <v>1</v>
      </c>
      <c r="J26" s="276"/>
      <c r="K26" s="276">
        <v>1</v>
      </c>
      <c r="M26" s="229">
        <f t="shared" si="0"/>
        <v>1</v>
      </c>
    </row>
    <row r="27" spans="1:13" ht="20.05" customHeight="1" x14ac:dyDescent="0.2">
      <c r="A27" s="229">
        <v>25</v>
      </c>
      <c r="B27" s="229" t="s">
        <v>120</v>
      </c>
      <c r="J27" s="276"/>
      <c r="K27" s="276"/>
      <c r="M27" s="229">
        <f t="shared" si="0"/>
        <v>0</v>
      </c>
    </row>
    <row r="28" spans="1:13" ht="20.05" customHeight="1" x14ac:dyDescent="0.2">
      <c r="A28" s="229">
        <v>26</v>
      </c>
      <c r="B28" s="229" t="s">
        <v>121</v>
      </c>
      <c r="H28" s="275">
        <v>1</v>
      </c>
      <c r="J28" s="276"/>
      <c r="K28" s="276">
        <v>1</v>
      </c>
      <c r="M28" s="229">
        <f t="shared" si="0"/>
        <v>1</v>
      </c>
    </row>
    <row r="29" spans="1:13" ht="20.05" customHeight="1" x14ac:dyDescent="0.2">
      <c r="A29" s="229">
        <v>27</v>
      </c>
      <c r="B29" s="229" t="s">
        <v>122</v>
      </c>
      <c r="J29" s="276"/>
      <c r="K29" s="276"/>
      <c r="M29" s="229">
        <f t="shared" si="0"/>
        <v>0</v>
      </c>
    </row>
    <row r="30" spans="1:13" ht="20.05" customHeight="1" x14ac:dyDescent="0.2">
      <c r="A30" s="229">
        <v>28</v>
      </c>
      <c r="B30" s="229" t="s">
        <v>123</v>
      </c>
      <c r="J30" s="276"/>
      <c r="K30" s="276"/>
      <c r="M30" s="229">
        <f t="shared" si="0"/>
        <v>0</v>
      </c>
    </row>
    <row r="31" spans="1:13" ht="20.05" customHeight="1" x14ac:dyDescent="0.2">
      <c r="A31" s="229">
        <v>29</v>
      </c>
      <c r="B31" s="229" t="s">
        <v>124</v>
      </c>
      <c r="J31" s="276"/>
      <c r="K31" s="276"/>
      <c r="M31" s="229">
        <f t="shared" si="0"/>
        <v>0</v>
      </c>
    </row>
    <row r="32" spans="1:13" ht="20.05" customHeight="1" x14ac:dyDescent="0.2">
      <c r="A32" s="229">
        <v>30</v>
      </c>
      <c r="B32" s="229" t="s">
        <v>125</v>
      </c>
      <c r="J32" s="276"/>
      <c r="K32" s="276"/>
      <c r="M32" s="229">
        <f t="shared" si="0"/>
        <v>0</v>
      </c>
    </row>
    <row r="33" spans="1:13" ht="20.05" customHeight="1" x14ac:dyDescent="0.2">
      <c r="A33" s="229">
        <v>31</v>
      </c>
      <c r="B33" s="229" t="s">
        <v>126</v>
      </c>
      <c r="J33" s="276"/>
      <c r="K33" s="276"/>
      <c r="M33" s="229">
        <f t="shared" si="0"/>
        <v>0</v>
      </c>
    </row>
    <row r="34" spans="1:13" ht="20.05" customHeight="1" x14ac:dyDescent="0.2">
      <c r="A34" s="229">
        <v>32</v>
      </c>
      <c r="B34" s="229" t="s">
        <v>127</v>
      </c>
      <c r="H34" s="275">
        <v>1</v>
      </c>
      <c r="J34" s="276"/>
      <c r="K34" s="276">
        <v>1</v>
      </c>
      <c r="M34" s="229">
        <f t="shared" si="0"/>
        <v>1</v>
      </c>
    </row>
    <row r="35" spans="1:13" ht="20.05" customHeight="1" x14ac:dyDescent="0.2">
      <c r="A35" s="229">
        <v>33</v>
      </c>
      <c r="B35" s="229" t="s">
        <v>128</v>
      </c>
      <c r="J35" s="276"/>
      <c r="K35" s="276"/>
      <c r="M35" s="229">
        <f t="shared" si="0"/>
        <v>0</v>
      </c>
    </row>
    <row r="36" spans="1:13" ht="20.05" customHeight="1" x14ac:dyDescent="0.2">
      <c r="A36" s="229">
        <v>34</v>
      </c>
      <c r="B36" s="229" t="s">
        <v>129</v>
      </c>
      <c r="H36" s="275">
        <v>1</v>
      </c>
      <c r="J36" s="276"/>
      <c r="K36" s="276">
        <v>1</v>
      </c>
      <c r="M36" s="229">
        <f t="shared" si="0"/>
        <v>1</v>
      </c>
    </row>
    <row r="37" spans="1:13" ht="20.05" customHeight="1" x14ac:dyDescent="0.2">
      <c r="A37" s="229">
        <v>35</v>
      </c>
      <c r="B37" s="229" t="s">
        <v>130</v>
      </c>
      <c r="G37" s="275">
        <v>1</v>
      </c>
      <c r="J37" s="276"/>
      <c r="K37" s="276">
        <v>1</v>
      </c>
      <c r="M37" s="229">
        <f t="shared" si="0"/>
        <v>1</v>
      </c>
    </row>
    <row r="38" spans="1:13" ht="20.05" customHeight="1" x14ac:dyDescent="0.2">
      <c r="A38" s="229">
        <v>36</v>
      </c>
      <c r="B38" s="229" t="s">
        <v>131</v>
      </c>
      <c r="E38" s="229">
        <v>1</v>
      </c>
      <c r="J38" s="276"/>
      <c r="K38" s="276">
        <v>1</v>
      </c>
      <c r="M38" s="229">
        <f t="shared" si="0"/>
        <v>1</v>
      </c>
    </row>
    <row r="39" spans="1:13" ht="20.05" customHeight="1" x14ac:dyDescent="0.2">
      <c r="A39" s="229">
        <v>37</v>
      </c>
      <c r="B39" s="229" t="s">
        <v>132</v>
      </c>
      <c r="E39" s="229">
        <v>1</v>
      </c>
      <c r="J39" s="276"/>
      <c r="K39" s="276">
        <v>1</v>
      </c>
      <c r="M39" s="229">
        <f t="shared" si="0"/>
        <v>1</v>
      </c>
    </row>
    <row r="40" spans="1:13" ht="20.05" customHeight="1" x14ac:dyDescent="0.2">
      <c r="A40" s="229">
        <v>38</v>
      </c>
      <c r="B40" s="229" t="s">
        <v>133</v>
      </c>
      <c r="C40" s="229">
        <v>1</v>
      </c>
      <c r="J40" s="276"/>
      <c r="K40" s="276">
        <v>1</v>
      </c>
      <c r="M40" s="229">
        <f t="shared" si="0"/>
        <v>1</v>
      </c>
    </row>
    <row r="41" spans="1:13" ht="20.05" customHeight="1" x14ac:dyDescent="0.2">
      <c r="A41" s="229">
        <v>39</v>
      </c>
      <c r="B41" s="229" t="s">
        <v>134</v>
      </c>
      <c r="J41" s="276"/>
      <c r="K41" s="276"/>
      <c r="M41" s="229">
        <f t="shared" si="0"/>
        <v>0</v>
      </c>
    </row>
    <row r="42" spans="1:13" ht="20.05" customHeight="1" x14ac:dyDescent="0.2">
      <c r="A42" s="229">
        <v>40</v>
      </c>
      <c r="B42" s="229" t="s">
        <v>135</v>
      </c>
      <c r="C42" s="229">
        <v>1</v>
      </c>
      <c r="J42" s="276"/>
      <c r="K42" s="276">
        <v>1</v>
      </c>
      <c r="M42" s="229">
        <f t="shared" si="0"/>
        <v>1</v>
      </c>
    </row>
    <row r="43" spans="1:13" ht="20.05" customHeight="1" x14ac:dyDescent="0.2">
      <c r="A43" s="229">
        <v>41</v>
      </c>
      <c r="B43" s="229" t="s">
        <v>136</v>
      </c>
      <c r="C43" s="229">
        <v>1</v>
      </c>
      <c r="J43" s="276"/>
      <c r="K43" s="276">
        <v>1</v>
      </c>
      <c r="M43" s="229">
        <f t="shared" si="0"/>
        <v>1</v>
      </c>
    </row>
    <row r="44" spans="1:13" ht="20.05" customHeight="1" x14ac:dyDescent="0.2">
      <c r="A44" s="229">
        <v>42</v>
      </c>
      <c r="B44" s="229" t="s">
        <v>137</v>
      </c>
      <c r="C44" s="229">
        <v>1</v>
      </c>
      <c r="J44" s="276"/>
      <c r="K44" s="276">
        <v>1</v>
      </c>
      <c r="M44" s="229">
        <f t="shared" si="0"/>
        <v>1</v>
      </c>
    </row>
    <row r="45" spans="1:13" ht="20.05" customHeight="1" x14ac:dyDescent="0.2">
      <c r="A45" s="229">
        <v>43</v>
      </c>
      <c r="B45" s="229" t="s">
        <v>138</v>
      </c>
      <c r="J45" s="276"/>
      <c r="K45" s="276"/>
      <c r="M45" s="229">
        <f t="shared" si="0"/>
        <v>0</v>
      </c>
    </row>
    <row r="46" spans="1:13" ht="20.05" customHeight="1" x14ac:dyDescent="0.2">
      <c r="A46" s="229">
        <v>44</v>
      </c>
      <c r="B46" s="229" t="s">
        <v>139</v>
      </c>
      <c r="J46" s="276"/>
      <c r="K46" s="276"/>
      <c r="M46" s="229">
        <f t="shared" si="0"/>
        <v>0</v>
      </c>
    </row>
    <row r="47" spans="1:13" ht="20.05" customHeight="1" x14ac:dyDescent="0.2">
      <c r="A47" s="229">
        <v>45</v>
      </c>
      <c r="B47" s="229" t="s">
        <v>140</v>
      </c>
      <c r="C47" s="229">
        <v>1</v>
      </c>
      <c r="J47" s="276">
        <v>1</v>
      </c>
      <c r="K47" s="276"/>
      <c r="M47" s="229">
        <f t="shared" si="0"/>
        <v>1</v>
      </c>
    </row>
    <row r="48" spans="1:13" ht="20.05" customHeight="1" x14ac:dyDescent="0.2">
      <c r="A48" s="229">
        <v>46</v>
      </c>
      <c r="B48" s="229" t="s">
        <v>141</v>
      </c>
      <c r="C48" s="229">
        <v>1</v>
      </c>
      <c r="J48" s="276"/>
      <c r="K48" s="276">
        <v>1</v>
      </c>
      <c r="M48" s="229">
        <f t="shared" si="0"/>
        <v>1</v>
      </c>
    </row>
    <row r="49" spans="1:13" ht="20.05" customHeight="1" x14ac:dyDescent="0.2">
      <c r="A49" s="229">
        <v>47</v>
      </c>
      <c r="B49" s="229" t="s">
        <v>142</v>
      </c>
      <c r="G49" s="275">
        <v>1</v>
      </c>
      <c r="J49" s="276"/>
      <c r="K49" s="276">
        <v>1</v>
      </c>
      <c r="M49" s="229">
        <f t="shared" si="0"/>
        <v>1</v>
      </c>
    </row>
    <row r="50" spans="1:13" ht="20.05" customHeight="1" x14ac:dyDescent="0.2">
      <c r="A50" s="229">
        <v>48</v>
      </c>
      <c r="B50" s="229" t="s">
        <v>143</v>
      </c>
      <c r="H50" s="275">
        <v>1</v>
      </c>
      <c r="J50" s="276"/>
      <c r="K50" s="276">
        <v>1</v>
      </c>
      <c r="M50" s="229">
        <f t="shared" si="0"/>
        <v>1</v>
      </c>
    </row>
    <row r="51" spans="1:13" ht="20.05" customHeight="1" x14ac:dyDescent="0.2">
      <c r="A51" s="229">
        <v>49</v>
      </c>
      <c r="B51" s="229" t="s">
        <v>144</v>
      </c>
      <c r="C51" s="229">
        <v>1</v>
      </c>
      <c r="J51" s="276"/>
      <c r="K51" s="276">
        <v>1</v>
      </c>
      <c r="M51" s="229">
        <f t="shared" si="0"/>
        <v>1</v>
      </c>
    </row>
    <row r="52" spans="1:13" ht="20.05" customHeight="1" x14ac:dyDescent="0.2">
      <c r="A52" s="229">
        <v>50</v>
      </c>
      <c r="B52" s="229" t="s">
        <v>145</v>
      </c>
      <c r="H52" s="275">
        <v>1</v>
      </c>
      <c r="J52" s="276"/>
      <c r="K52" s="276">
        <v>1</v>
      </c>
      <c r="M52" s="229">
        <f t="shared" si="0"/>
        <v>1</v>
      </c>
    </row>
    <row r="53" spans="1:13" ht="20.05" customHeight="1" x14ac:dyDescent="0.2">
      <c r="A53" s="229">
        <v>51</v>
      </c>
      <c r="B53" s="229" t="s">
        <v>146</v>
      </c>
      <c r="J53" s="276"/>
      <c r="K53" s="276"/>
      <c r="M53" s="229">
        <f t="shared" si="0"/>
        <v>0</v>
      </c>
    </row>
    <row r="54" spans="1:13" ht="20.05" customHeight="1" x14ac:dyDescent="0.2">
      <c r="A54" s="229">
        <v>52</v>
      </c>
      <c r="B54" s="229" t="s">
        <v>147</v>
      </c>
      <c r="C54" s="229">
        <v>1</v>
      </c>
      <c r="J54" s="276"/>
      <c r="K54" s="276">
        <v>1</v>
      </c>
      <c r="M54" s="229">
        <f t="shared" si="0"/>
        <v>1</v>
      </c>
    </row>
    <row r="55" spans="1:13" ht="20.05" customHeight="1" x14ac:dyDescent="0.2">
      <c r="A55" s="229">
        <v>53</v>
      </c>
      <c r="B55" s="229" t="s">
        <v>148</v>
      </c>
      <c r="H55" s="275">
        <v>1</v>
      </c>
      <c r="J55" s="276"/>
      <c r="K55" s="276">
        <v>1</v>
      </c>
      <c r="M55" s="229">
        <f t="shared" si="0"/>
        <v>1</v>
      </c>
    </row>
    <row r="56" spans="1:13" ht="20.05" customHeight="1" x14ac:dyDescent="0.2">
      <c r="A56" s="229">
        <v>54</v>
      </c>
      <c r="B56" s="229" t="s">
        <v>149</v>
      </c>
      <c r="F56" s="275">
        <v>1</v>
      </c>
      <c r="J56" s="276">
        <v>1</v>
      </c>
      <c r="K56" s="276"/>
      <c r="M56" s="229">
        <f t="shared" si="0"/>
        <v>1</v>
      </c>
    </row>
    <row r="57" spans="1:13" ht="20.05" customHeight="1" x14ac:dyDescent="0.2">
      <c r="A57" s="229">
        <v>55</v>
      </c>
      <c r="B57" s="229" t="s">
        <v>150</v>
      </c>
      <c r="F57" s="275">
        <v>1</v>
      </c>
      <c r="J57" s="276">
        <v>1</v>
      </c>
      <c r="K57" s="276"/>
      <c r="M57" s="229">
        <f t="shared" si="0"/>
        <v>1</v>
      </c>
    </row>
    <row r="58" spans="1:13" ht="20.05" customHeight="1" x14ac:dyDescent="0.2">
      <c r="A58" s="229">
        <v>56</v>
      </c>
      <c r="B58" s="229" t="s">
        <v>151</v>
      </c>
      <c r="C58" s="229">
        <v>1</v>
      </c>
      <c r="J58" s="276">
        <v>1</v>
      </c>
      <c r="K58" s="276"/>
      <c r="M58" s="229">
        <f t="shared" si="0"/>
        <v>1</v>
      </c>
    </row>
    <row r="59" spans="1:13" ht="20.05" customHeight="1" x14ac:dyDescent="0.2">
      <c r="A59" s="229">
        <v>57</v>
      </c>
      <c r="B59" s="229" t="s">
        <v>152</v>
      </c>
      <c r="H59" s="275">
        <v>1</v>
      </c>
      <c r="J59" s="276"/>
      <c r="K59" s="276">
        <v>1</v>
      </c>
      <c r="M59" s="229">
        <f t="shared" si="0"/>
        <v>1</v>
      </c>
    </row>
    <row r="60" spans="1:13" ht="20.05" customHeight="1" x14ac:dyDescent="0.2">
      <c r="A60" s="229">
        <v>58</v>
      </c>
      <c r="B60" s="229" t="s">
        <v>153</v>
      </c>
      <c r="H60" s="275">
        <v>1</v>
      </c>
      <c r="J60" s="276"/>
      <c r="K60" s="276">
        <v>1</v>
      </c>
      <c r="M60" s="229">
        <f t="shared" si="0"/>
        <v>1</v>
      </c>
    </row>
    <row r="61" spans="1:13" ht="20.05" customHeight="1" x14ac:dyDescent="0.2">
      <c r="A61" s="229">
        <v>59</v>
      </c>
      <c r="B61" s="229" t="s">
        <v>154</v>
      </c>
      <c r="F61" s="275">
        <v>1</v>
      </c>
      <c r="J61" s="276">
        <v>1</v>
      </c>
      <c r="K61" s="276"/>
      <c r="M61" s="229">
        <f t="shared" si="0"/>
        <v>1</v>
      </c>
    </row>
    <row r="62" spans="1:13" ht="20.05" customHeight="1" x14ac:dyDescent="0.2">
      <c r="A62" s="229">
        <v>60</v>
      </c>
      <c r="B62" s="229" t="s">
        <v>155</v>
      </c>
      <c r="C62" s="229">
        <v>1</v>
      </c>
      <c r="J62" s="276"/>
      <c r="K62" s="276">
        <v>1</v>
      </c>
      <c r="M62" s="229">
        <f t="shared" si="0"/>
        <v>1</v>
      </c>
    </row>
    <row r="63" spans="1:13" ht="20.05" customHeight="1" x14ac:dyDescent="0.2">
      <c r="A63" s="229">
        <v>61</v>
      </c>
      <c r="B63" s="229" t="s">
        <v>156</v>
      </c>
      <c r="J63" s="276"/>
      <c r="K63" s="276"/>
      <c r="M63" s="229">
        <f t="shared" si="0"/>
        <v>0</v>
      </c>
    </row>
    <row r="64" spans="1:13" ht="20.05" customHeight="1" x14ac:dyDescent="0.2">
      <c r="A64" s="229">
        <v>62</v>
      </c>
      <c r="B64" s="229" t="s">
        <v>157</v>
      </c>
      <c r="J64" s="276"/>
      <c r="K64" s="276"/>
      <c r="M64" s="229">
        <f t="shared" si="0"/>
        <v>0</v>
      </c>
    </row>
    <row r="65" spans="1:13" ht="20.05" customHeight="1" x14ac:dyDescent="0.2">
      <c r="A65" s="229">
        <v>63</v>
      </c>
      <c r="B65" s="229" t="s">
        <v>158</v>
      </c>
      <c r="J65" s="276"/>
      <c r="K65" s="276"/>
      <c r="M65" s="229">
        <f t="shared" si="0"/>
        <v>0</v>
      </c>
    </row>
    <row r="66" spans="1:13" ht="20.05" customHeight="1" x14ac:dyDescent="0.2">
      <c r="A66" s="229">
        <v>64</v>
      </c>
      <c r="B66" s="229" t="s">
        <v>159</v>
      </c>
      <c r="C66" s="229">
        <v>1</v>
      </c>
      <c r="J66" s="276"/>
      <c r="K66" s="276">
        <v>1</v>
      </c>
      <c r="M66" s="229">
        <f t="shared" si="0"/>
        <v>1</v>
      </c>
    </row>
    <row r="67" spans="1:13" ht="20.05" customHeight="1" x14ac:dyDescent="0.2">
      <c r="A67" s="229">
        <v>65</v>
      </c>
      <c r="B67" s="229" t="s">
        <v>160</v>
      </c>
      <c r="J67" s="276"/>
      <c r="K67" s="276"/>
      <c r="M67" s="229">
        <f t="shared" si="0"/>
        <v>0</v>
      </c>
    </row>
    <row r="68" spans="1:13" ht="20.05" customHeight="1" x14ac:dyDescent="0.2">
      <c r="A68" s="229">
        <v>66</v>
      </c>
      <c r="B68" s="229" t="s">
        <v>161</v>
      </c>
      <c r="J68" s="276"/>
      <c r="K68" s="276"/>
      <c r="M68" s="229">
        <f t="shared" ref="M68:M131" si="1">SUM(C68:I68)</f>
        <v>0</v>
      </c>
    </row>
    <row r="69" spans="1:13" ht="20.05" customHeight="1" x14ac:dyDescent="0.2">
      <c r="A69" s="229">
        <v>67</v>
      </c>
      <c r="B69" s="229" t="s">
        <v>162</v>
      </c>
      <c r="J69" s="276"/>
      <c r="K69" s="276"/>
      <c r="M69" s="229">
        <f t="shared" si="1"/>
        <v>0</v>
      </c>
    </row>
    <row r="70" spans="1:13" ht="20.05" customHeight="1" x14ac:dyDescent="0.2">
      <c r="A70" s="229">
        <v>68</v>
      </c>
      <c r="B70" s="229" t="s">
        <v>163</v>
      </c>
      <c r="G70" s="275">
        <v>1</v>
      </c>
      <c r="J70" s="276"/>
      <c r="K70" s="276">
        <v>1</v>
      </c>
      <c r="M70" s="229">
        <f t="shared" si="1"/>
        <v>1</v>
      </c>
    </row>
    <row r="71" spans="1:13" ht="20.05" customHeight="1" x14ac:dyDescent="0.2">
      <c r="A71" s="229">
        <v>69</v>
      </c>
      <c r="B71" s="229" t="s">
        <v>164</v>
      </c>
      <c r="J71" s="276"/>
      <c r="K71" s="276"/>
      <c r="M71" s="229">
        <f t="shared" si="1"/>
        <v>0</v>
      </c>
    </row>
    <row r="72" spans="1:13" ht="20.05" customHeight="1" x14ac:dyDescent="0.2">
      <c r="A72" s="229">
        <v>70</v>
      </c>
      <c r="B72" s="229" t="s">
        <v>165</v>
      </c>
      <c r="J72" s="276"/>
      <c r="K72" s="276"/>
      <c r="M72" s="229">
        <f t="shared" si="1"/>
        <v>0</v>
      </c>
    </row>
    <row r="73" spans="1:13" ht="20.05" customHeight="1" x14ac:dyDescent="0.2">
      <c r="A73" s="229">
        <v>71</v>
      </c>
      <c r="B73" s="229" t="s">
        <v>166</v>
      </c>
      <c r="J73" s="276"/>
      <c r="K73" s="276"/>
      <c r="M73" s="229">
        <f t="shared" si="1"/>
        <v>0</v>
      </c>
    </row>
    <row r="74" spans="1:13" ht="20.05" customHeight="1" x14ac:dyDescent="0.2">
      <c r="A74" s="229">
        <v>72</v>
      </c>
      <c r="B74" s="229" t="s">
        <v>167</v>
      </c>
      <c r="C74" s="229">
        <v>1</v>
      </c>
      <c r="J74" s="276"/>
      <c r="K74" s="276">
        <v>1</v>
      </c>
      <c r="M74" s="229">
        <f t="shared" si="1"/>
        <v>1</v>
      </c>
    </row>
    <row r="75" spans="1:13" ht="20.05" customHeight="1" x14ac:dyDescent="0.2">
      <c r="A75" s="229">
        <v>73</v>
      </c>
      <c r="B75" s="229" t="s">
        <v>168</v>
      </c>
      <c r="J75" s="276"/>
      <c r="K75" s="276"/>
      <c r="M75" s="229">
        <f t="shared" si="1"/>
        <v>0</v>
      </c>
    </row>
    <row r="76" spans="1:13" ht="20.05" customHeight="1" x14ac:dyDescent="0.2">
      <c r="A76" s="229">
        <v>74</v>
      </c>
      <c r="B76" s="229" t="s">
        <v>169</v>
      </c>
      <c r="C76" s="229">
        <v>1</v>
      </c>
      <c r="J76" s="276">
        <v>1</v>
      </c>
      <c r="K76" s="276"/>
      <c r="M76" s="229">
        <f t="shared" si="1"/>
        <v>1</v>
      </c>
    </row>
    <row r="77" spans="1:13" ht="20.05" customHeight="1" x14ac:dyDescent="0.2">
      <c r="A77" s="229">
        <v>75</v>
      </c>
      <c r="B77" s="229" t="s">
        <v>170</v>
      </c>
      <c r="J77" s="276"/>
      <c r="K77" s="276"/>
      <c r="M77" s="229">
        <f t="shared" si="1"/>
        <v>0</v>
      </c>
    </row>
    <row r="78" spans="1:13" ht="20.05" customHeight="1" x14ac:dyDescent="0.2">
      <c r="A78" s="229">
        <v>76</v>
      </c>
      <c r="B78" s="229" t="s">
        <v>171</v>
      </c>
      <c r="J78" s="276"/>
      <c r="K78" s="276"/>
      <c r="M78" s="229">
        <f t="shared" si="1"/>
        <v>0</v>
      </c>
    </row>
    <row r="79" spans="1:13" ht="20.05" customHeight="1" x14ac:dyDescent="0.2">
      <c r="A79" s="229">
        <v>77</v>
      </c>
      <c r="B79" s="229" t="s">
        <v>172</v>
      </c>
      <c r="E79" s="229">
        <v>1</v>
      </c>
      <c r="J79" s="276"/>
      <c r="K79" s="276">
        <v>1</v>
      </c>
      <c r="M79" s="229">
        <f t="shared" si="1"/>
        <v>1</v>
      </c>
    </row>
    <row r="80" spans="1:13" ht="20.05" customHeight="1" x14ac:dyDescent="0.2">
      <c r="A80" s="229">
        <v>78</v>
      </c>
      <c r="B80" s="229" t="s">
        <v>173</v>
      </c>
      <c r="E80" s="229">
        <v>1</v>
      </c>
      <c r="J80" s="276"/>
      <c r="K80" s="276">
        <v>1</v>
      </c>
      <c r="M80" s="229">
        <f t="shared" si="1"/>
        <v>1</v>
      </c>
    </row>
    <row r="81" spans="1:13" ht="20.05" customHeight="1" x14ac:dyDescent="0.2">
      <c r="A81" s="229">
        <v>79</v>
      </c>
      <c r="B81" s="229" t="s">
        <v>174</v>
      </c>
      <c r="F81" s="275">
        <v>1</v>
      </c>
      <c r="J81" s="276"/>
      <c r="K81" s="276">
        <v>1</v>
      </c>
      <c r="M81" s="229">
        <f t="shared" si="1"/>
        <v>1</v>
      </c>
    </row>
    <row r="82" spans="1:13" ht="20.05" customHeight="1" x14ac:dyDescent="0.2">
      <c r="A82" s="229">
        <v>80</v>
      </c>
      <c r="B82" s="229" t="s">
        <v>175</v>
      </c>
      <c r="C82" s="229">
        <v>1</v>
      </c>
      <c r="J82" s="276"/>
      <c r="K82" s="276">
        <v>1</v>
      </c>
      <c r="M82" s="229">
        <f t="shared" si="1"/>
        <v>1</v>
      </c>
    </row>
    <row r="83" spans="1:13" ht="20.05" customHeight="1" x14ac:dyDescent="0.2">
      <c r="A83" s="229">
        <v>81</v>
      </c>
      <c r="B83" s="229" t="s">
        <v>176</v>
      </c>
      <c r="C83" s="229">
        <v>1</v>
      </c>
      <c r="J83" s="276">
        <v>1</v>
      </c>
      <c r="K83" s="276"/>
      <c r="M83" s="229">
        <f t="shared" si="1"/>
        <v>1</v>
      </c>
    </row>
    <row r="84" spans="1:13" ht="20.05" customHeight="1" x14ac:dyDescent="0.2">
      <c r="A84" s="229">
        <v>82</v>
      </c>
      <c r="B84" s="229" t="s">
        <v>177</v>
      </c>
      <c r="G84" s="275">
        <v>1</v>
      </c>
      <c r="J84" s="276"/>
      <c r="K84" s="276">
        <v>1</v>
      </c>
      <c r="M84" s="229">
        <f t="shared" si="1"/>
        <v>1</v>
      </c>
    </row>
    <row r="85" spans="1:13" ht="20.05" customHeight="1" x14ac:dyDescent="0.2">
      <c r="A85" s="229">
        <v>83</v>
      </c>
      <c r="B85" s="229" t="s">
        <v>178</v>
      </c>
      <c r="J85" s="276"/>
      <c r="K85" s="276"/>
      <c r="M85" s="229">
        <f t="shared" si="1"/>
        <v>0</v>
      </c>
    </row>
    <row r="86" spans="1:13" ht="20.05" customHeight="1" x14ac:dyDescent="0.2">
      <c r="A86" s="229">
        <v>84</v>
      </c>
      <c r="B86" s="229" t="s">
        <v>179</v>
      </c>
      <c r="J86" s="276"/>
      <c r="K86" s="276"/>
      <c r="M86" s="229">
        <f t="shared" si="1"/>
        <v>0</v>
      </c>
    </row>
    <row r="87" spans="1:13" ht="20.05" customHeight="1" x14ac:dyDescent="0.2">
      <c r="A87" s="229">
        <v>85</v>
      </c>
      <c r="B87" s="229" t="s">
        <v>180</v>
      </c>
      <c r="J87" s="276"/>
      <c r="K87" s="276"/>
      <c r="M87" s="229">
        <f t="shared" si="1"/>
        <v>0</v>
      </c>
    </row>
    <row r="88" spans="1:13" ht="20.05" customHeight="1" x14ac:dyDescent="0.2">
      <c r="A88" s="229">
        <v>86</v>
      </c>
      <c r="B88" s="229" t="s">
        <v>181</v>
      </c>
      <c r="H88" s="275">
        <v>1</v>
      </c>
      <c r="J88" s="276"/>
      <c r="K88" s="276">
        <v>1</v>
      </c>
      <c r="M88" s="229">
        <f t="shared" si="1"/>
        <v>1</v>
      </c>
    </row>
    <row r="89" spans="1:13" ht="20.05" customHeight="1" x14ac:dyDescent="0.2">
      <c r="A89" s="229">
        <v>87</v>
      </c>
      <c r="B89" s="229" t="s">
        <v>182</v>
      </c>
      <c r="G89" s="275">
        <v>1</v>
      </c>
      <c r="J89" s="276"/>
      <c r="K89" s="276">
        <v>1</v>
      </c>
      <c r="M89" s="229">
        <f t="shared" si="1"/>
        <v>1</v>
      </c>
    </row>
    <row r="90" spans="1:13" ht="20.05" customHeight="1" x14ac:dyDescent="0.2">
      <c r="A90" s="229">
        <v>88</v>
      </c>
      <c r="B90" s="229" t="s">
        <v>183</v>
      </c>
      <c r="J90" s="276"/>
      <c r="K90" s="276"/>
      <c r="M90" s="229">
        <f t="shared" si="1"/>
        <v>0</v>
      </c>
    </row>
    <row r="91" spans="1:13" ht="20.05" customHeight="1" x14ac:dyDescent="0.2">
      <c r="A91" s="229">
        <v>89</v>
      </c>
      <c r="B91" s="229" t="s">
        <v>184</v>
      </c>
      <c r="J91" s="276"/>
      <c r="K91" s="276"/>
      <c r="M91" s="229">
        <f t="shared" si="1"/>
        <v>0</v>
      </c>
    </row>
    <row r="92" spans="1:13" ht="20.05" customHeight="1" x14ac:dyDescent="0.2">
      <c r="A92" s="229">
        <v>90</v>
      </c>
      <c r="B92" s="229" t="s">
        <v>185</v>
      </c>
      <c r="E92" s="229">
        <v>1</v>
      </c>
      <c r="J92" s="276"/>
      <c r="K92" s="276">
        <v>1</v>
      </c>
      <c r="M92" s="229">
        <f t="shared" si="1"/>
        <v>1</v>
      </c>
    </row>
    <row r="93" spans="1:13" ht="20.05" customHeight="1" x14ac:dyDescent="0.2">
      <c r="A93" s="229">
        <v>91</v>
      </c>
      <c r="B93" s="229" t="s">
        <v>186</v>
      </c>
      <c r="E93" s="229">
        <v>1</v>
      </c>
      <c r="J93" s="276"/>
      <c r="K93" s="276">
        <v>1</v>
      </c>
      <c r="M93" s="229">
        <f t="shared" si="1"/>
        <v>1</v>
      </c>
    </row>
    <row r="94" spans="1:13" ht="20.05" customHeight="1" x14ac:dyDescent="0.2">
      <c r="A94" s="229">
        <v>92</v>
      </c>
      <c r="B94" s="229" t="s">
        <v>187</v>
      </c>
      <c r="C94" s="229">
        <v>1</v>
      </c>
      <c r="J94" s="276">
        <v>1</v>
      </c>
      <c r="K94" s="276"/>
      <c r="M94" s="229">
        <f t="shared" si="1"/>
        <v>1</v>
      </c>
    </row>
    <row r="95" spans="1:13" ht="20.05" customHeight="1" x14ac:dyDescent="0.2">
      <c r="A95" s="229">
        <v>93</v>
      </c>
      <c r="B95" s="229" t="s">
        <v>188</v>
      </c>
      <c r="E95" s="229">
        <v>1</v>
      </c>
      <c r="J95" s="276"/>
      <c r="K95" s="276">
        <v>1</v>
      </c>
      <c r="M95" s="229">
        <f t="shared" si="1"/>
        <v>1</v>
      </c>
    </row>
    <row r="96" spans="1:13" ht="20.05" customHeight="1" x14ac:dyDescent="0.2">
      <c r="A96" s="229">
        <v>94</v>
      </c>
      <c r="B96" s="229" t="s">
        <v>189</v>
      </c>
      <c r="H96" s="275">
        <v>1</v>
      </c>
      <c r="J96" s="276"/>
      <c r="K96" s="276">
        <v>1</v>
      </c>
      <c r="M96" s="229">
        <f t="shared" si="1"/>
        <v>1</v>
      </c>
    </row>
    <row r="97" spans="1:13" ht="20.05" customHeight="1" x14ac:dyDescent="0.2">
      <c r="A97" s="229">
        <v>95</v>
      </c>
      <c r="B97" s="229" t="s">
        <v>190</v>
      </c>
      <c r="C97" s="229">
        <v>1</v>
      </c>
      <c r="J97" s="276">
        <v>1</v>
      </c>
      <c r="K97" s="276"/>
      <c r="M97" s="229">
        <f t="shared" si="1"/>
        <v>1</v>
      </c>
    </row>
    <row r="98" spans="1:13" ht="20.05" customHeight="1" x14ac:dyDescent="0.2">
      <c r="A98" s="229">
        <v>96</v>
      </c>
      <c r="B98" s="229" t="s">
        <v>191</v>
      </c>
      <c r="C98" s="229">
        <v>1</v>
      </c>
      <c r="J98" s="276">
        <v>1</v>
      </c>
      <c r="K98" s="276"/>
      <c r="M98" s="229">
        <f t="shared" si="1"/>
        <v>1</v>
      </c>
    </row>
    <row r="99" spans="1:13" ht="20.05" customHeight="1" x14ac:dyDescent="0.2">
      <c r="A99" s="229">
        <v>97</v>
      </c>
      <c r="B99" s="229" t="s">
        <v>192</v>
      </c>
      <c r="C99" s="229">
        <v>1</v>
      </c>
      <c r="J99" s="276"/>
      <c r="K99" s="276">
        <v>1</v>
      </c>
      <c r="M99" s="229">
        <f t="shared" si="1"/>
        <v>1</v>
      </c>
    </row>
    <row r="100" spans="1:13" ht="20.05" customHeight="1" x14ac:dyDescent="0.2">
      <c r="A100" s="229">
        <v>98</v>
      </c>
      <c r="B100" s="229" t="s">
        <v>193</v>
      </c>
      <c r="J100" s="276"/>
      <c r="K100" s="276"/>
      <c r="M100" s="229">
        <f t="shared" si="1"/>
        <v>0</v>
      </c>
    </row>
    <row r="101" spans="1:13" ht="20.05" customHeight="1" x14ac:dyDescent="0.2">
      <c r="A101" s="229">
        <v>99</v>
      </c>
      <c r="B101" s="229" t="s">
        <v>194</v>
      </c>
      <c r="J101" s="276"/>
      <c r="K101" s="276"/>
      <c r="M101" s="229">
        <f t="shared" si="1"/>
        <v>0</v>
      </c>
    </row>
    <row r="102" spans="1:13" ht="20.05" customHeight="1" x14ac:dyDescent="0.2">
      <c r="A102" s="229">
        <v>100</v>
      </c>
      <c r="B102" s="229" t="s">
        <v>195</v>
      </c>
      <c r="J102" s="276"/>
      <c r="K102" s="276"/>
      <c r="M102" s="229">
        <f t="shared" si="1"/>
        <v>0</v>
      </c>
    </row>
    <row r="103" spans="1:13" ht="20.05" customHeight="1" x14ac:dyDescent="0.2">
      <c r="A103" s="229">
        <v>101</v>
      </c>
      <c r="B103" s="229" t="s">
        <v>196</v>
      </c>
      <c r="J103" s="276"/>
      <c r="K103" s="276"/>
      <c r="M103" s="229">
        <f t="shared" si="1"/>
        <v>0</v>
      </c>
    </row>
    <row r="104" spans="1:13" ht="20.05" customHeight="1" x14ac:dyDescent="0.2">
      <c r="A104" s="229">
        <v>102</v>
      </c>
      <c r="B104" s="229" t="s">
        <v>197</v>
      </c>
      <c r="G104" s="275">
        <v>1</v>
      </c>
      <c r="J104" s="276"/>
      <c r="K104" s="276">
        <v>1</v>
      </c>
      <c r="M104" s="229">
        <f t="shared" si="1"/>
        <v>1</v>
      </c>
    </row>
    <row r="105" spans="1:13" ht="20.05" customHeight="1" x14ac:dyDescent="0.2">
      <c r="A105" s="229">
        <v>103</v>
      </c>
      <c r="B105" s="229" t="s">
        <v>198</v>
      </c>
      <c r="J105" s="276"/>
      <c r="K105" s="276"/>
      <c r="M105" s="229">
        <f t="shared" si="1"/>
        <v>0</v>
      </c>
    </row>
    <row r="106" spans="1:13" ht="20.05" customHeight="1" x14ac:dyDescent="0.2">
      <c r="A106" s="229">
        <v>104</v>
      </c>
      <c r="B106" s="229" t="s">
        <v>199</v>
      </c>
      <c r="J106" s="276"/>
      <c r="K106" s="276"/>
      <c r="M106" s="229">
        <f t="shared" si="1"/>
        <v>0</v>
      </c>
    </row>
    <row r="107" spans="1:13" ht="20.05" customHeight="1" x14ac:dyDescent="0.2">
      <c r="A107" s="229">
        <v>105</v>
      </c>
      <c r="B107" s="229" t="s">
        <v>200</v>
      </c>
      <c r="E107" s="229">
        <v>1</v>
      </c>
      <c r="J107" s="276"/>
      <c r="K107" s="276">
        <v>1</v>
      </c>
      <c r="M107" s="229">
        <f t="shared" si="1"/>
        <v>1</v>
      </c>
    </row>
    <row r="108" spans="1:13" ht="20.05" customHeight="1" x14ac:dyDescent="0.2">
      <c r="A108" s="229">
        <v>106</v>
      </c>
      <c r="B108" s="229" t="s">
        <v>201</v>
      </c>
      <c r="H108" s="275">
        <v>1</v>
      </c>
      <c r="J108" s="276"/>
      <c r="K108" s="276">
        <v>1</v>
      </c>
      <c r="M108" s="229">
        <f t="shared" si="1"/>
        <v>1</v>
      </c>
    </row>
    <row r="109" spans="1:13" ht="20.05" customHeight="1" x14ac:dyDescent="0.2">
      <c r="A109" s="229">
        <v>107</v>
      </c>
      <c r="B109" s="229" t="s">
        <v>202</v>
      </c>
      <c r="J109" s="276"/>
      <c r="K109" s="276"/>
      <c r="M109" s="229">
        <f t="shared" si="1"/>
        <v>0</v>
      </c>
    </row>
    <row r="110" spans="1:13" ht="20.05" customHeight="1" x14ac:dyDescent="0.2">
      <c r="A110" s="229">
        <v>108</v>
      </c>
      <c r="B110" s="229" t="s">
        <v>203</v>
      </c>
      <c r="J110" s="276"/>
      <c r="K110" s="276"/>
      <c r="M110" s="229">
        <f t="shared" si="1"/>
        <v>0</v>
      </c>
    </row>
    <row r="111" spans="1:13" ht="20.05" customHeight="1" x14ac:dyDescent="0.2">
      <c r="A111" s="229">
        <v>109</v>
      </c>
      <c r="B111" s="229" t="s">
        <v>204</v>
      </c>
      <c r="G111" s="275">
        <v>1</v>
      </c>
      <c r="J111" s="276"/>
      <c r="K111" s="276">
        <v>1</v>
      </c>
      <c r="M111" s="229">
        <f t="shared" si="1"/>
        <v>1</v>
      </c>
    </row>
    <row r="112" spans="1:13" ht="20.05" customHeight="1" x14ac:dyDescent="0.2">
      <c r="A112" s="229">
        <v>110</v>
      </c>
      <c r="B112" s="229" t="s">
        <v>205</v>
      </c>
      <c r="G112" s="275">
        <v>1</v>
      </c>
      <c r="J112" s="276"/>
      <c r="K112" s="276">
        <v>1</v>
      </c>
      <c r="M112" s="229">
        <f t="shared" si="1"/>
        <v>1</v>
      </c>
    </row>
    <row r="113" spans="1:13" ht="20.05" customHeight="1" x14ac:dyDescent="0.2">
      <c r="A113" s="229">
        <v>111</v>
      </c>
      <c r="B113" s="229" t="s">
        <v>206</v>
      </c>
      <c r="C113" s="229">
        <v>1</v>
      </c>
      <c r="J113" s="276"/>
      <c r="K113" s="276">
        <v>1</v>
      </c>
      <c r="M113" s="229">
        <f t="shared" si="1"/>
        <v>1</v>
      </c>
    </row>
    <row r="114" spans="1:13" ht="20.05" customHeight="1" x14ac:dyDescent="0.2">
      <c r="A114" s="229">
        <v>112</v>
      </c>
      <c r="B114" s="229" t="s">
        <v>207</v>
      </c>
      <c r="C114" s="229">
        <v>1</v>
      </c>
      <c r="J114" s="276"/>
      <c r="K114" s="276">
        <v>1</v>
      </c>
      <c r="M114" s="229">
        <f t="shared" si="1"/>
        <v>1</v>
      </c>
    </row>
    <row r="115" spans="1:13" ht="20.05" customHeight="1" x14ac:dyDescent="0.2">
      <c r="A115" s="229">
        <v>113</v>
      </c>
      <c r="B115" s="229" t="s">
        <v>208</v>
      </c>
      <c r="E115" s="229">
        <v>1</v>
      </c>
      <c r="J115" s="276">
        <v>1</v>
      </c>
      <c r="K115" s="276"/>
      <c r="M115" s="229">
        <f t="shared" si="1"/>
        <v>1</v>
      </c>
    </row>
    <row r="116" spans="1:13" ht="20.05" customHeight="1" x14ac:dyDescent="0.2">
      <c r="A116" s="229">
        <v>114</v>
      </c>
      <c r="B116" s="229" t="s">
        <v>209</v>
      </c>
      <c r="J116" s="276"/>
      <c r="K116" s="276"/>
      <c r="M116" s="229">
        <f t="shared" si="1"/>
        <v>0</v>
      </c>
    </row>
    <row r="117" spans="1:13" ht="20.05" customHeight="1" x14ac:dyDescent="0.2">
      <c r="A117" s="229">
        <v>115</v>
      </c>
      <c r="B117" s="229" t="s">
        <v>210</v>
      </c>
      <c r="J117" s="276"/>
      <c r="K117" s="276"/>
      <c r="M117" s="229">
        <f t="shared" si="1"/>
        <v>0</v>
      </c>
    </row>
    <row r="118" spans="1:13" ht="20.05" customHeight="1" x14ac:dyDescent="0.2">
      <c r="A118" s="229">
        <v>116</v>
      </c>
      <c r="B118" s="229" t="s">
        <v>211</v>
      </c>
      <c r="E118" s="229">
        <v>1</v>
      </c>
      <c r="J118" s="276">
        <v>1</v>
      </c>
      <c r="K118" s="276"/>
      <c r="M118" s="229">
        <f t="shared" si="1"/>
        <v>1</v>
      </c>
    </row>
    <row r="119" spans="1:13" ht="20.05" customHeight="1" x14ac:dyDescent="0.2">
      <c r="A119" s="229">
        <v>117</v>
      </c>
      <c r="B119" s="229" t="s">
        <v>212</v>
      </c>
      <c r="J119" s="276"/>
      <c r="K119" s="276"/>
      <c r="M119" s="229">
        <f t="shared" si="1"/>
        <v>0</v>
      </c>
    </row>
    <row r="120" spans="1:13" ht="20.05" customHeight="1" x14ac:dyDescent="0.2">
      <c r="A120" s="229">
        <v>118</v>
      </c>
      <c r="B120" s="229" t="s">
        <v>213</v>
      </c>
      <c r="J120" s="276"/>
      <c r="K120" s="276"/>
      <c r="M120" s="229">
        <f t="shared" si="1"/>
        <v>0</v>
      </c>
    </row>
    <row r="121" spans="1:13" ht="20.05" customHeight="1" x14ac:dyDescent="0.2">
      <c r="A121" s="229">
        <v>119</v>
      </c>
      <c r="B121" s="229" t="s">
        <v>214</v>
      </c>
      <c r="C121" s="229">
        <v>1</v>
      </c>
      <c r="J121" s="276"/>
      <c r="K121" s="276">
        <v>1</v>
      </c>
      <c r="M121" s="229">
        <f t="shared" si="1"/>
        <v>1</v>
      </c>
    </row>
    <row r="122" spans="1:13" ht="20.05" customHeight="1" x14ac:dyDescent="0.2">
      <c r="A122" s="229">
        <v>120</v>
      </c>
      <c r="B122" s="229" t="s">
        <v>215</v>
      </c>
      <c r="C122" s="229">
        <v>1</v>
      </c>
      <c r="J122" s="276">
        <v>1</v>
      </c>
      <c r="K122" s="276"/>
      <c r="M122" s="229">
        <f t="shared" si="1"/>
        <v>1</v>
      </c>
    </row>
    <row r="123" spans="1:13" ht="20.05" customHeight="1" x14ac:dyDescent="0.2">
      <c r="A123" s="229">
        <v>121</v>
      </c>
      <c r="B123" s="229" t="s">
        <v>216</v>
      </c>
      <c r="G123" s="275">
        <v>1</v>
      </c>
      <c r="J123" s="276"/>
      <c r="K123" s="276">
        <v>1</v>
      </c>
      <c r="M123" s="229">
        <f t="shared" si="1"/>
        <v>1</v>
      </c>
    </row>
    <row r="124" spans="1:13" ht="20.05" customHeight="1" x14ac:dyDescent="0.2">
      <c r="A124" s="229">
        <v>122</v>
      </c>
      <c r="B124" s="229" t="s">
        <v>217</v>
      </c>
      <c r="G124" s="275">
        <v>1</v>
      </c>
      <c r="J124" s="276"/>
      <c r="K124" s="276">
        <v>1</v>
      </c>
      <c r="M124" s="229">
        <f t="shared" si="1"/>
        <v>1</v>
      </c>
    </row>
    <row r="125" spans="1:13" ht="20.05" customHeight="1" x14ac:dyDescent="0.2">
      <c r="A125" s="229">
        <v>123</v>
      </c>
      <c r="B125" s="229" t="s">
        <v>218</v>
      </c>
      <c r="J125" s="276"/>
      <c r="K125" s="276"/>
      <c r="M125" s="229">
        <f t="shared" si="1"/>
        <v>0</v>
      </c>
    </row>
    <row r="126" spans="1:13" ht="20.05" customHeight="1" x14ac:dyDescent="0.2">
      <c r="A126" s="229">
        <v>124</v>
      </c>
      <c r="B126" s="229" t="s">
        <v>219</v>
      </c>
      <c r="E126" s="229">
        <v>1</v>
      </c>
      <c r="J126" s="276"/>
      <c r="K126" s="276">
        <v>1</v>
      </c>
      <c r="M126" s="229">
        <f t="shared" si="1"/>
        <v>1</v>
      </c>
    </row>
    <row r="127" spans="1:13" ht="20.05" customHeight="1" x14ac:dyDescent="0.2">
      <c r="A127" s="229">
        <v>125</v>
      </c>
      <c r="B127" s="229" t="s">
        <v>220</v>
      </c>
      <c r="J127" s="276"/>
      <c r="K127" s="276"/>
      <c r="M127" s="229">
        <f t="shared" si="1"/>
        <v>0</v>
      </c>
    </row>
    <row r="128" spans="1:13" ht="20.05" customHeight="1" x14ac:dyDescent="0.2">
      <c r="A128" s="229">
        <v>126</v>
      </c>
      <c r="B128" s="229" t="s">
        <v>221</v>
      </c>
      <c r="F128" s="275">
        <v>1</v>
      </c>
      <c r="J128" s="276">
        <v>1</v>
      </c>
      <c r="K128" s="276"/>
      <c r="M128" s="229">
        <f t="shared" si="1"/>
        <v>1</v>
      </c>
    </row>
    <row r="129" spans="1:13" ht="20.05" customHeight="1" x14ac:dyDescent="0.2">
      <c r="A129" s="229">
        <v>127</v>
      </c>
      <c r="B129" s="229" t="s">
        <v>222</v>
      </c>
      <c r="C129" s="229">
        <v>1</v>
      </c>
      <c r="J129" s="276"/>
      <c r="K129" s="276">
        <v>1</v>
      </c>
      <c r="M129" s="229">
        <f t="shared" si="1"/>
        <v>1</v>
      </c>
    </row>
    <row r="130" spans="1:13" ht="20.05" customHeight="1" x14ac:dyDescent="0.2">
      <c r="A130" s="229">
        <v>128</v>
      </c>
      <c r="B130" s="229" t="s">
        <v>223</v>
      </c>
      <c r="J130" s="276"/>
      <c r="K130" s="276"/>
      <c r="M130" s="229">
        <f t="shared" si="1"/>
        <v>0</v>
      </c>
    </row>
    <row r="131" spans="1:13" ht="20.05" customHeight="1" x14ac:dyDescent="0.2">
      <c r="A131" s="229">
        <v>129</v>
      </c>
      <c r="B131" s="229" t="s">
        <v>224</v>
      </c>
      <c r="G131" s="275">
        <v>1</v>
      </c>
      <c r="J131" s="276"/>
      <c r="K131" s="276">
        <v>1</v>
      </c>
      <c r="M131" s="229">
        <f t="shared" si="1"/>
        <v>1</v>
      </c>
    </row>
    <row r="132" spans="1:13" ht="20.05" customHeight="1" x14ac:dyDescent="0.2">
      <c r="A132" s="229">
        <v>130</v>
      </c>
      <c r="B132" s="229" t="s">
        <v>225</v>
      </c>
      <c r="J132" s="276"/>
      <c r="K132" s="276"/>
      <c r="M132" s="229">
        <f t="shared" ref="M132:M195" si="2">SUM(C132:I132)</f>
        <v>0</v>
      </c>
    </row>
    <row r="133" spans="1:13" ht="20.05" customHeight="1" x14ac:dyDescent="0.2">
      <c r="A133" s="229">
        <v>131</v>
      </c>
      <c r="B133" s="229" t="s">
        <v>226</v>
      </c>
      <c r="E133" s="229">
        <v>1</v>
      </c>
      <c r="J133" s="276"/>
      <c r="K133" s="276">
        <v>1</v>
      </c>
      <c r="M133" s="229">
        <f t="shared" si="2"/>
        <v>1</v>
      </c>
    </row>
    <row r="134" spans="1:13" ht="20.05" customHeight="1" x14ac:dyDescent="0.2">
      <c r="A134" s="229">
        <v>132</v>
      </c>
      <c r="B134" s="229" t="s">
        <v>227</v>
      </c>
      <c r="E134" s="229">
        <v>1</v>
      </c>
      <c r="J134" s="276"/>
      <c r="K134" s="276">
        <v>1</v>
      </c>
      <c r="M134" s="229">
        <f t="shared" si="2"/>
        <v>1</v>
      </c>
    </row>
    <row r="135" spans="1:13" ht="20.05" customHeight="1" x14ac:dyDescent="0.2">
      <c r="A135" s="229">
        <v>133</v>
      </c>
      <c r="B135" s="229" t="s">
        <v>228</v>
      </c>
      <c r="J135" s="276"/>
      <c r="K135" s="276"/>
      <c r="M135" s="229">
        <f t="shared" si="2"/>
        <v>0</v>
      </c>
    </row>
    <row r="136" spans="1:13" ht="20.05" customHeight="1" x14ac:dyDescent="0.2">
      <c r="A136" s="229">
        <v>134</v>
      </c>
      <c r="B136" s="229" t="s">
        <v>229</v>
      </c>
      <c r="J136" s="276"/>
      <c r="K136" s="276"/>
      <c r="M136" s="229">
        <f t="shared" si="2"/>
        <v>0</v>
      </c>
    </row>
    <row r="137" spans="1:13" ht="20.05" customHeight="1" x14ac:dyDescent="0.2">
      <c r="A137" s="229">
        <v>135</v>
      </c>
      <c r="B137" s="229" t="s">
        <v>230</v>
      </c>
      <c r="J137" s="276"/>
      <c r="K137" s="276"/>
      <c r="M137" s="229">
        <f t="shared" si="2"/>
        <v>0</v>
      </c>
    </row>
    <row r="138" spans="1:13" ht="20.05" customHeight="1" x14ac:dyDescent="0.2">
      <c r="A138" s="229">
        <v>136</v>
      </c>
      <c r="B138" s="229" t="s">
        <v>231</v>
      </c>
      <c r="C138" s="229">
        <v>1</v>
      </c>
      <c r="J138" s="276"/>
      <c r="K138" s="276">
        <v>1</v>
      </c>
      <c r="M138" s="229">
        <f t="shared" si="2"/>
        <v>1</v>
      </c>
    </row>
    <row r="139" spans="1:13" ht="20.05" customHeight="1" x14ac:dyDescent="0.2">
      <c r="A139" s="229">
        <v>137</v>
      </c>
      <c r="B139" s="229" t="s">
        <v>232</v>
      </c>
      <c r="J139" s="276"/>
      <c r="K139" s="276"/>
      <c r="M139" s="229">
        <f t="shared" si="2"/>
        <v>0</v>
      </c>
    </row>
    <row r="140" spans="1:13" ht="20.05" customHeight="1" x14ac:dyDescent="0.2">
      <c r="A140" s="229">
        <v>138</v>
      </c>
      <c r="B140" s="229" t="s">
        <v>233</v>
      </c>
      <c r="F140" s="275">
        <v>1</v>
      </c>
      <c r="J140" s="276"/>
      <c r="K140" s="276">
        <v>1</v>
      </c>
      <c r="M140" s="229">
        <f t="shared" si="2"/>
        <v>1</v>
      </c>
    </row>
    <row r="141" spans="1:13" ht="20.05" customHeight="1" x14ac:dyDescent="0.2">
      <c r="A141" s="229">
        <v>139</v>
      </c>
      <c r="B141" s="229" t="s">
        <v>234</v>
      </c>
      <c r="J141" s="276"/>
      <c r="K141" s="276"/>
      <c r="M141" s="229">
        <f t="shared" si="2"/>
        <v>0</v>
      </c>
    </row>
    <row r="142" spans="1:13" ht="20.05" customHeight="1" x14ac:dyDescent="0.2">
      <c r="A142" s="229">
        <v>140</v>
      </c>
      <c r="B142" s="229" t="s">
        <v>235</v>
      </c>
      <c r="C142" s="229">
        <v>1</v>
      </c>
      <c r="J142" s="276"/>
      <c r="K142" s="276">
        <v>1</v>
      </c>
      <c r="M142" s="229">
        <f t="shared" si="2"/>
        <v>1</v>
      </c>
    </row>
    <row r="143" spans="1:13" ht="20.05" customHeight="1" x14ac:dyDescent="0.2">
      <c r="A143" s="229">
        <v>141</v>
      </c>
      <c r="B143" s="229" t="s">
        <v>236</v>
      </c>
      <c r="J143" s="276"/>
      <c r="K143" s="276"/>
      <c r="M143" s="229">
        <f t="shared" si="2"/>
        <v>0</v>
      </c>
    </row>
    <row r="144" spans="1:13" ht="20.05" customHeight="1" x14ac:dyDescent="0.2">
      <c r="A144" s="229">
        <v>142</v>
      </c>
      <c r="B144" s="229" t="s">
        <v>237</v>
      </c>
      <c r="G144" s="275">
        <v>1</v>
      </c>
      <c r="J144" s="276"/>
      <c r="K144" s="276">
        <v>1</v>
      </c>
      <c r="M144" s="229">
        <f t="shared" si="2"/>
        <v>1</v>
      </c>
    </row>
    <row r="145" spans="1:13" ht="20.05" customHeight="1" x14ac:dyDescent="0.2">
      <c r="A145" s="229">
        <v>143</v>
      </c>
      <c r="B145" s="229" t="s">
        <v>238</v>
      </c>
      <c r="G145" s="275">
        <v>1</v>
      </c>
      <c r="J145" s="276"/>
      <c r="K145" s="276">
        <v>1</v>
      </c>
      <c r="M145" s="229">
        <f t="shared" si="2"/>
        <v>1</v>
      </c>
    </row>
    <row r="146" spans="1:13" ht="20.05" customHeight="1" x14ac:dyDescent="0.2">
      <c r="A146" s="229">
        <v>144</v>
      </c>
      <c r="B146" s="229" t="s">
        <v>239</v>
      </c>
      <c r="J146" s="276"/>
      <c r="K146" s="276"/>
      <c r="M146" s="229">
        <f t="shared" si="2"/>
        <v>0</v>
      </c>
    </row>
    <row r="147" spans="1:13" ht="20.05" customHeight="1" x14ac:dyDescent="0.2">
      <c r="A147" s="229">
        <v>145</v>
      </c>
      <c r="B147" s="229" t="s">
        <v>240</v>
      </c>
      <c r="C147" s="229">
        <v>1</v>
      </c>
      <c r="J147" s="276"/>
      <c r="K147" s="276">
        <v>1</v>
      </c>
      <c r="M147" s="229">
        <f t="shared" si="2"/>
        <v>1</v>
      </c>
    </row>
    <row r="148" spans="1:13" ht="20.05" customHeight="1" x14ac:dyDescent="0.2">
      <c r="A148" s="229">
        <v>146</v>
      </c>
      <c r="B148" s="229" t="s">
        <v>241</v>
      </c>
      <c r="C148" s="229">
        <v>1</v>
      </c>
      <c r="J148" s="276"/>
      <c r="K148" s="276">
        <v>1</v>
      </c>
      <c r="M148" s="229">
        <f t="shared" si="2"/>
        <v>1</v>
      </c>
    </row>
    <row r="149" spans="1:13" ht="20.05" customHeight="1" x14ac:dyDescent="0.2">
      <c r="A149" s="229">
        <v>147</v>
      </c>
      <c r="B149" s="229" t="s">
        <v>242</v>
      </c>
      <c r="C149" s="229">
        <v>1</v>
      </c>
      <c r="J149" s="276"/>
      <c r="K149" s="276">
        <v>1</v>
      </c>
      <c r="M149" s="229">
        <f t="shared" si="2"/>
        <v>1</v>
      </c>
    </row>
    <row r="150" spans="1:13" ht="20.05" customHeight="1" x14ac:dyDescent="0.2">
      <c r="A150" s="229">
        <v>148</v>
      </c>
      <c r="B150" s="229" t="s">
        <v>243</v>
      </c>
      <c r="J150" s="276"/>
      <c r="K150" s="276"/>
      <c r="M150" s="229">
        <f t="shared" si="2"/>
        <v>0</v>
      </c>
    </row>
    <row r="151" spans="1:13" ht="20.05" customHeight="1" x14ac:dyDescent="0.2">
      <c r="A151" s="229">
        <v>149</v>
      </c>
      <c r="B151" s="229" t="s">
        <v>244</v>
      </c>
      <c r="J151" s="276"/>
      <c r="K151" s="276"/>
      <c r="M151" s="229">
        <f t="shared" si="2"/>
        <v>0</v>
      </c>
    </row>
    <row r="152" spans="1:13" ht="20.05" customHeight="1" x14ac:dyDescent="0.2">
      <c r="A152" s="229">
        <v>150</v>
      </c>
      <c r="B152" s="229" t="s">
        <v>245</v>
      </c>
      <c r="H152" s="275">
        <v>1</v>
      </c>
      <c r="J152" s="276"/>
      <c r="K152" s="276">
        <v>1</v>
      </c>
      <c r="M152" s="229">
        <f t="shared" si="2"/>
        <v>1</v>
      </c>
    </row>
    <row r="153" spans="1:13" ht="20.05" customHeight="1" x14ac:dyDescent="0.2">
      <c r="A153" s="229">
        <v>151</v>
      </c>
      <c r="B153" s="229" t="s">
        <v>246</v>
      </c>
      <c r="F153" s="275">
        <v>1</v>
      </c>
      <c r="J153" s="276"/>
      <c r="K153" s="276">
        <v>1</v>
      </c>
      <c r="M153" s="229">
        <f t="shared" si="2"/>
        <v>1</v>
      </c>
    </row>
    <row r="154" spans="1:13" ht="20.05" customHeight="1" x14ac:dyDescent="0.2">
      <c r="A154" s="229">
        <v>152</v>
      </c>
      <c r="B154" s="229" t="s">
        <v>247</v>
      </c>
      <c r="H154" s="275">
        <v>1</v>
      </c>
      <c r="J154" s="276"/>
      <c r="K154" s="276">
        <v>1</v>
      </c>
      <c r="M154" s="229">
        <f t="shared" si="2"/>
        <v>1</v>
      </c>
    </row>
    <row r="155" spans="1:13" ht="20.05" customHeight="1" x14ac:dyDescent="0.2">
      <c r="A155" s="229">
        <v>153</v>
      </c>
      <c r="B155" s="229" t="s">
        <v>248</v>
      </c>
      <c r="J155" s="276"/>
      <c r="K155" s="276"/>
      <c r="M155" s="229">
        <f t="shared" si="2"/>
        <v>0</v>
      </c>
    </row>
    <row r="156" spans="1:13" ht="20.05" customHeight="1" x14ac:dyDescent="0.2">
      <c r="A156" s="229">
        <v>154</v>
      </c>
      <c r="B156" s="229" t="s">
        <v>249</v>
      </c>
      <c r="C156" s="229">
        <v>1</v>
      </c>
      <c r="J156" s="276"/>
      <c r="K156" s="276">
        <v>1</v>
      </c>
      <c r="M156" s="229">
        <f t="shared" si="2"/>
        <v>1</v>
      </c>
    </row>
    <row r="157" spans="1:13" ht="20.05" customHeight="1" x14ac:dyDescent="0.2">
      <c r="A157" s="229">
        <v>155</v>
      </c>
      <c r="B157" s="229" t="s">
        <v>250</v>
      </c>
      <c r="C157" s="229">
        <v>1</v>
      </c>
      <c r="J157" s="276"/>
      <c r="K157" s="276">
        <v>1</v>
      </c>
      <c r="M157" s="229">
        <f t="shared" si="2"/>
        <v>1</v>
      </c>
    </row>
    <row r="158" spans="1:13" ht="20.05" customHeight="1" x14ac:dyDescent="0.2">
      <c r="A158" s="229">
        <v>156</v>
      </c>
      <c r="B158" s="229" t="s">
        <v>251</v>
      </c>
      <c r="H158" s="275">
        <v>1</v>
      </c>
      <c r="J158" s="276"/>
      <c r="K158" s="276">
        <v>1</v>
      </c>
      <c r="M158" s="229">
        <f t="shared" si="2"/>
        <v>1</v>
      </c>
    </row>
    <row r="159" spans="1:13" ht="20.05" customHeight="1" x14ac:dyDescent="0.2">
      <c r="A159" s="229">
        <v>157</v>
      </c>
      <c r="B159" s="229" t="s">
        <v>252</v>
      </c>
      <c r="J159" s="276"/>
      <c r="K159" s="276"/>
      <c r="M159" s="229">
        <f t="shared" si="2"/>
        <v>0</v>
      </c>
    </row>
    <row r="160" spans="1:13" ht="20.05" customHeight="1" x14ac:dyDescent="0.2">
      <c r="A160" s="229">
        <v>158</v>
      </c>
      <c r="B160" s="229" t="s">
        <v>253</v>
      </c>
      <c r="F160" s="275">
        <v>1</v>
      </c>
      <c r="J160" s="276">
        <v>1</v>
      </c>
      <c r="K160" s="276"/>
      <c r="M160" s="229">
        <f t="shared" si="2"/>
        <v>1</v>
      </c>
    </row>
    <row r="161" spans="1:13" ht="20.05" customHeight="1" x14ac:dyDescent="0.2">
      <c r="A161" s="229">
        <v>159</v>
      </c>
      <c r="B161" s="229" t="s">
        <v>254</v>
      </c>
      <c r="G161" s="275">
        <v>1</v>
      </c>
      <c r="J161" s="276"/>
      <c r="K161" s="276">
        <v>1</v>
      </c>
      <c r="M161" s="229">
        <f t="shared" si="2"/>
        <v>1</v>
      </c>
    </row>
    <row r="162" spans="1:13" ht="20.05" customHeight="1" x14ac:dyDescent="0.2">
      <c r="A162" s="229">
        <v>160</v>
      </c>
      <c r="B162" s="229" t="s">
        <v>255</v>
      </c>
      <c r="G162" s="275">
        <v>1</v>
      </c>
      <c r="J162" s="276"/>
      <c r="K162" s="276">
        <v>1</v>
      </c>
      <c r="M162" s="229">
        <f t="shared" si="2"/>
        <v>1</v>
      </c>
    </row>
    <row r="163" spans="1:13" ht="20.05" customHeight="1" x14ac:dyDescent="0.2">
      <c r="A163" s="229">
        <v>161</v>
      </c>
      <c r="B163" s="229" t="s">
        <v>256</v>
      </c>
      <c r="G163" s="275">
        <v>1</v>
      </c>
      <c r="J163" s="276"/>
      <c r="K163" s="276">
        <v>1</v>
      </c>
      <c r="M163" s="229">
        <f t="shared" si="2"/>
        <v>1</v>
      </c>
    </row>
    <row r="164" spans="1:13" ht="20.05" customHeight="1" x14ac:dyDescent="0.2">
      <c r="A164" s="229">
        <v>162</v>
      </c>
      <c r="B164" s="229" t="s">
        <v>257</v>
      </c>
      <c r="H164" s="275">
        <v>1</v>
      </c>
      <c r="J164" s="276"/>
      <c r="K164" s="276">
        <v>1</v>
      </c>
      <c r="M164" s="229">
        <f t="shared" si="2"/>
        <v>1</v>
      </c>
    </row>
    <row r="165" spans="1:13" ht="20.05" customHeight="1" x14ac:dyDescent="0.2">
      <c r="A165" s="229">
        <v>163</v>
      </c>
      <c r="B165" s="229" t="s">
        <v>258</v>
      </c>
      <c r="C165" s="229">
        <v>1</v>
      </c>
      <c r="J165" s="276">
        <v>1</v>
      </c>
      <c r="K165" s="276"/>
      <c r="M165" s="229">
        <f t="shared" si="2"/>
        <v>1</v>
      </c>
    </row>
    <row r="166" spans="1:13" ht="20.05" customHeight="1" x14ac:dyDescent="0.2">
      <c r="A166" s="229">
        <v>164</v>
      </c>
      <c r="B166" s="229" t="s">
        <v>259</v>
      </c>
      <c r="C166" s="229">
        <v>1</v>
      </c>
      <c r="J166" s="276"/>
      <c r="K166" s="276">
        <v>1</v>
      </c>
      <c r="M166" s="229">
        <f t="shared" si="2"/>
        <v>1</v>
      </c>
    </row>
    <row r="167" spans="1:13" ht="20.05" customHeight="1" x14ac:dyDescent="0.2">
      <c r="A167" s="229">
        <v>165</v>
      </c>
      <c r="B167" s="229" t="s">
        <v>260</v>
      </c>
      <c r="H167" s="275">
        <v>1</v>
      </c>
      <c r="J167" s="276"/>
      <c r="K167" s="276">
        <v>1</v>
      </c>
      <c r="M167" s="229">
        <f t="shared" si="2"/>
        <v>1</v>
      </c>
    </row>
    <row r="168" spans="1:13" ht="20.05" customHeight="1" x14ac:dyDescent="0.2">
      <c r="A168" s="229">
        <v>166</v>
      </c>
      <c r="B168" s="229" t="s">
        <v>261</v>
      </c>
      <c r="J168" s="276"/>
      <c r="K168" s="276"/>
      <c r="M168" s="229">
        <f t="shared" si="2"/>
        <v>0</v>
      </c>
    </row>
    <row r="169" spans="1:13" ht="20.05" customHeight="1" x14ac:dyDescent="0.2">
      <c r="A169" s="229">
        <v>167</v>
      </c>
      <c r="B169" s="229" t="s">
        <v>262</v>
      </c>
      <c r="J169" s="276"/>
      <c r="K169" s="276"/>
      <c r="M169" s="229">
        <f t="shared" si="2"/>
        <v>0</v>
      </c>
    </row>
    <row r="170" spans="1:13" ht="20.05" customHeight="1" x14ac:dyDescent="0.2">
      <c r="A170" s="229">
        <v>168</v>
      </c>
      <c r="B170" s="229" t="s">
        <v>263</v>
      </c>
      <c r="J170" s="276"/>
      <c r="K170" s="276"/>
      <c r="M170" s="229">
        <f t="shared" si="2"/>
        <v>0</v>
      </c>
    </row>
    <row r="171" spans="1:13" ht="20.05" customHeight="1" x14ac:dyDescent="0.2">
      <c r="A171" s="229">
        <v>169</v>
      </c>
      <c r="B171" s="229" t="s">
        <v>264</v>
      </c>
      <c r="J171" s="276"/>
      <c r="K171" s="276"/>
      <c r="M171" s="229">
        <f t="shared" si="2"/>
        <v>0</v>
      </c>
    </row>
    <row r="172" spans="1:13" ht="20.05" customHeight="1" x14ac:dyDescent="0.2">
      <c r="A172" s="229">
        <v>170</v>
      </c>
      <c r="B172" s="229" t="s">
        <v>265</v>
      </c>
      <c r="H172" s="275">
        <v>1</v>
      </c>
      <c r="J172" s="276"/>
      <c r="K172" s="276">
        <v>1</v>
      </c>
      <c r="M172" s="229">
        <f t="shared" si="2"/>
        <v>1</v>
      </c>
    </row>
    <row r="173" spans="1:13" ht="20.05" customHeight="1" x14ac:dyDescent="0.2">
      <c r="A173" s="229">
        <v>171</v>
      </c>
      <c r="B173" s="229" t="s">
        <v>266</v>
      </c>
      <c r="C173" s="229">
        <v>1</v>
      </c>
      <c r="J173" s="276">
        <v>1</v>
      </c>
      <c r="K173" s="276"/>
      <c r="M173" s="229">
        <f t="shared" si="2"/>
        <v>1</v>
      </c>
    </row>
    <row r="174" spans="1:13" ht="20.05" customHeight="1" x14ac:dyDescent="0.2">
      <c r="A174" s="229">
        <v>172</v>
      </c>
      <c r="B174" s="229" t="s">
        <v>267</v>
      </c>
      <c r="H174" s="275">
        <v>1</v>
      </c>
      <c r="J174" s="276"/>
      <c r="K174" s="276">
        <v>1</v>
      </c>
      <c r="M174" s="229">
        <f t="shared" si="2"/>
        <v>1</v>
      </c>
    </row>
    <row r="175" spans="1:13" ht="20.05" customHeight="1" x14ac:dyDescent="0.2">
      <c r="A175" s="229">
        <v>173</v>
      </c>
      <c r="B175" s="229" t="s">
        <v>268</v>
      </c>
      <c r="G175" s="275">
        <v>1</v>
      </c>
      <c r="J175" s="276"/>
      <c r="K175" s="276">
        <v>1</v>
      </c>
      <c r="M175" s="229">
        <f t="shared" si="2"/>
        <v>1</v>
      </c>
    </row>
    <row r="176" spans="1:13" ht="20.05" customHeight="1" x14ac:dyDescent="0.2">
      <c r="A176" s="229">
        <v>174</v>
      </c>
      <c r="B176" s="229" t="s">
        <v>269</v>
      </c>
      <c r="G176" s="275">
        <v>1</v>
      </c>
      <c r="J176" s="276">
        <v>1</v>
      </c>
      <c r="K176" s="276"/>
      <c r="M176" s="229">
        <f t="shared" si="2"/>
        <v>1</v>
      </c>
    </row>
    <row r="177" spans="1:13" ht="20.05" customHeight="1" x14ac:dyDescent="0.2">
      <c r="A177" s="229">
        <v>175</v>
      </c>
      <c r="B177" s="229" t="s">
        <v>270</v>
      </c>
      <c r="H177" s="275">
        <v>1</v>
      </c>
      <c r="J177" s="276"/>
      <c r="K177" s="276">
        <v>1</v>
      </c>
      <c r="M177" s="229">
        <f t="shared" si="2"/>
        <v>1</v>
      </c>
    </row>
    <row r="178" spans="1:13" ht="20.05" customHeight="1" x14ac:dyDescent="0.2">
      <c r="A178" s="229">
        <v>176</v>
      </c>
      <c r="B178" s="229" t="s">
        <v>271</v>
      </c>
      <c r="J178" s="276"/>
      <c r="K178" s="276"/>
      <c r="M178" s="229">
        <f t="shared" si="2"/>
        <v>0</v>
      </c>
    </row>
    <row r="179" spans="1:13" ht="20.05" customHeight="1" x14ac:dyDescent="0.2">
      <c r="A179" s="229">
        <v>177</v>
      </c>
      <c r="B179" s="229" t="s">
        <v>272</v>
      </c>
      <c r="C179" s="229">
        <v>1</v>
      </c>
      <c r="J179" s="276"/>
      <c r="K179" s="276">
        <v>1</v>
      </c>
      <c r="M179" s="229">
        <f t="shared" si="2"/>
        <v>1</v>
      </c>
    </row>
    <row r="180" spans="1:13" ht="20.05" customHeight="1" x14ac:dyDescent="0.2">
      <c r="A180" s="229">
        <v>178</v>
      </c>
      <c r="B180" s="229" t="s">
        <v>273</v>
      </c>
      <c r="E180" s="229">
        <v>1</v>
      </c>
      <c r="J180" s="276"/>
      <c r="K180" s="276">
        <v>1</v>
      </c>
      <c r="M180" s="229">
        <f t="shared" si="2"/>
        <v>1</v>
      </c>
    </row>
    <row r="181" spans="1:13" ht="20.05" customHeight="1" x14ac:dyDescent="0.2">
      <c r="A181" s="229">
        <v>179</v>
      </c>
      <c r="B181" s="229" t="s">
        <v>274</v>
      </c>
      <c r="H181" s="275">
        <v>1</v>
      </c>
      <c r="J181" s="276"/>
      <c r="K181" s="276">
        <v>1</v>
      </c>
      <c r="M181" s="229">
        <f t="shared" si="2"/>
        <v>1</v>
      </c>
    </row>
    <row r="182" spans="1:13" ht="20.05" customHeight="1" x14ac:dyDescent="0.2">
      <c r="A182" s="229">
        <v>180</v>
      </c>
      <c r="B182" s="229" t="s">
        <v>275</v>
      </c>
      <c r="G182" s="275">
        <v>1</v>
      </c>
      <c r="J182" s="276"/>
      <c r="K182" s="276">
        <v>1</v>
      </c>
      <c r="M182" s="229">
        <f t="shared" si="2"/>
        <v>1</v>
      </c>
    </row>
    <row r="183" spans="1:13" ht="20.05" customHeight="1" x14ac:dyDescent="0.2">
      <c r="A183" s="229">
        <v>181</v>
      </c>
      <c r="B183" s="229" t="s">
        <v>276</v>
      </c>
      <c r="J183" s="276"/>
      <c r="K183" s="276"/>
      <c r="M183" s="229">
        <f t="shared" si="2"/>
        <v>0</v>
      </c>
    </row>
    <row r="184" spans="1:13" ht="20.05" customHeight="1" x14ac:dyDescent="0.2">
      <c r="A184" s="229">
        <v>182</v>
      </c>
      <c r="B184" s="229" t="s">
        <v>277</v>
      </c>
      <c r="C184" s="229">
        <v>1</v>
      </c>
      <c r="J184" s="276"/>
      <c r="K184" s="276">
        <v>1</v>
      </c>
      <c r="M184" s="229">
        <f t="shared" si="2"/>
        <v>1</v>
      </c>
    </row>
    <row r="185" spans="1:13" ht="20.05" customHeight="1" x14ac:dyDescent="0.2">
      <c r="A185" s="229">
        <v>183</v>
      </c>
      <c r="B185" s="229" t="s">
        <v>278</v>
      </c>
      <c r="G185" s="275">
        <v>1</v>
      </c>
      <c r="J185" s="276"/>
      <c r="K185" s="276">
        <v>1</v>
      </c>
      <c r="M185" s="229">
        <f t="shared" si="2"/>
        <v>1</v>
      </c>
    </row>
    <row r="186" spans="1:13" ht="20.05" customHeight="1" x14ac:dyDescent="0.2">
      <c r="A186" s="229">
        <v>184</v>
      </c>
      <c r="B186" s="229" t="s">
        <v>558</v>
      </c>
      <c r="C186" s="229">
        <v>1</v>
      </c>
      <c r="J186" s="276"/>
      <c r="K186" s="276">
        <v>1</v>
      </c>
      <c r="M186" s="229">
        <f t="shared" si="2"/>
        <v>1</v>
      </c>
    </row>
    <row r="187" spans="1:13" ht="20.05" customHeight="1" x14ac:dyDescent="0.2">
      <c r="A187" s="229">
        <v>185</v>
      </c>
      <c r="B187" s="229" t="s">
        <v>559</v>
      </c>
      <c r="E187" s="229">
        <v>1</v>
      </c>
      <c r="J187" s="276"/>
      <c r="K187" s="276">
        <v>1</v>
      </c>
      <c r="M187" s="229">
        <f t="shared" si="2"/>
        <v>1</v>
      </c>
    </row>
    <row r="188" spans="1:13" ht="20.05" customHeight="1" x14ac:dyDescent="0.2">
      <c r="A188" s="229">
        <v>186</v>
      </c>
      <c r="B188" s="229" t="s">
        <v>560</v>
      </c>
      <c r="J188" s="276"/>
      <c r="K188" s="276"/>
      <c r="M188" s="229">
        <f t="shared" si="2"/>
        <v>0</v>
      </c>
    </row>
    <row r="189" spans="1:13" ht="20.05" customHeight="1" x14ac:dyDescent="0.2">
      <c r="A189" s="229">
        <v>187</v>
      </c>
      <c r="B189" s="229" t="s">
        <v>561</v>
      </c>
      <c r="J189" s="276"/>
      <c r="K189" s="276"/>
      <c r="M189" s="229">
        <f t="shared" si="2"/>
        <v>0</v>
      </c>
    </row>
    <row r="190" spans="1:13" ht="20.05" customHeight="1" x14ac:dyDescent="0.2">
      <c r="A190" s="229">
        <v>188</v>
      </c>
      <c r="B190" s="229" t="s">
        <v>562</v>
      </c>
      <c r="E190" s="229">
        <v>1</v>
      </c>
      <c r="J190" s="276"/>
      <c r="K190" s="276">
        <v>1</v>
      </c>
      <c r="M190" s="229">
        <f t="shared" si="2"/>
        <v>1</v>
      </c>
    </row>
    <row r="191" spans="1:13" ht="20.05" customHeight="1" x14ac:dyDescent="0.2">
      <c r="A191" s="229">
        <v>189</v>
      </c>
      <c r="B191" s="229" t="s">
        <v>563</v>
      </c>
      <c r="J191" s="276"/>
      <c r="K191" s="276"/>
      <c r="L191" s="275">
        <v>1</v>
      </c>
      <c r="M191" s="229">
        <f t="shared" si="2"/>
        <v>0</v>
      </c>
    </row>
    <row r="192" spans="1:13" ht="20.05" customHeight="1" x14ac:dyDescent="0.2">
      <c r="A192" s="229">
        <v>190</v>
      </c>
      <c r="B192" s="229" t="s">
        <v>564</v>
      </c>
      <c r="J192" s="276"/>
      <c r="K192" s="276"/>
      <c r="M192" s="229">
        <f t="shared" si="2"/>
        <v>0</v>
      </c>
    </row>
    <row r="193" spans="1:13" ht="20.05" customHeight="1" x14ac:dyDescent="0.2">
      <c r="A193" s="229">
        <v>191</v>
      </c>
      <c r="B193" s="229" t="s">
        <v>565</v>
      </c>
      <c r="J193" s="276"/>
      <c r="K193" s="276"/>
      <c r="M193" s="229">
        <f t="shared" si="2"/>
        <v>0</v>
      </c>
    </row>
    <row r="194" spans="1:13" ht="20.05" customHeight="1" x14ac:dyDescent="0.2">
      <c r="A194" s="229">
        <v>192</v>
      </c>
      <c r="B194" s="229" t="s">
        <v>566</v>
      </c>
      <c r="G194" s="275">
        <v>1</v>
      </c>
      <c r="J194" s="276"/>
      <c r="K194" s="276">
        <v>1</v>
      </c>
      <c r="M194" s="229">
        <f t="shared" si="2"/>
        <v>1</v>
      </c>
    </row>
    <row r="195" spans="1:13" ht="20.05" customHeight="1" x14ac:dyDescent="0.2">
      <c r="A195" s="229">
        <v>193</v>
      </c>
      <c r="B195" s="229" t="s">
        <v>567</v>
      </c>
      <c r="J195" s="276"/>
      <c r="K195" s="276"/>
      <c r="M195" s="229">
        <f t="shared" si="2"/>
        <v>0</v>
      </c>
    </row>
    <row r="196" spans="1:13" ht="20.05" customHeight="1" x14ac:dyDescent="0.2">
      <c r="A196" s="229">
        <v>194</v>
      </c>
      <c r="B196" s="229" t="s">
        <v>568</v>
      </c>
      <c r="J196" s="276"/>
      <c r="K196" s="276"/>
      <c r="M196" s="229">
        <f t="shared" ref="M196:M247" si="3">SUM(C196:I196)</f>
        <v>0</v>
      </c>
    </row>
    <row r="197" spans="1:13" ht="20.05" customHeight="1" x14ac:dyDescent="0.2">
      <c r="A197" s="229">
        <v>195</v>
      </c>
      <c r="B197" s="229" t="s">
        <v>569</v>
      </c>
      <c r="J197" s="276"/>
      <c r="K197" s="276"/>
      <c r="M197" s="229">
        <f t="shared" si="3"/>
        <v>0</v>
      </c>
    </row>
    <row r="198" spans="1:13" ht="20.05" customHeight="1" x14ac:dyDescent="0.2">
      <c r="A198" s="229">
        <v>196</v>
      </c>
      <c r="B198" s="229" t="s">
        <v>570</v>
      </c>
      <c r="E198" s="229">
        <v>1</v>
      </c>
      <c r="J198" s="276"/>
      <c r="K198" s="276">
        <v>1</v>
      </c>
      <c r="M198" s="229">
        <f t="shared" si="3"/>
        <v>1</v>
      </c>
    </row>
    <row r="199" spans="1:13" ht="20.05" customHeight="1" x14ac:dyDescent="0.2">
      <c r="A199" s="229">
        <v>197</v>
      </c>
      <c r="B199" s="229" t="s">
        <v>571</v>
      </c>
      <c r="J199" s="276"/>
      <c r="K199" s="276"/>
      <c r="M199" s="229">
        <f t="shared" si="3"/>
        <v>0</v>
      </c>
    </row>
    <row r="200" spans="1:13" ht="20.05" customHeight="1" x14ac:dyDescent="0.2">
      <c r="A200" s="229">
        <v>198</v>
      </c>
      <c r="B200" s="229" t="s">
        <v>572</v>
      </c>
      <c r="J200" s="276"/>
      <c r="K200" s="276"/>
      <c r="M200" s="229">
        <f t="shared" si="3"/>
        <v>0</v>
      </c>
    </row>
    <row r="201" spans="1:13" ht="20.05" customHeight="1" x14ac:dyDescent="0.2">
      <c r="A201" s="229">
        <v>199</v>
      </c>
      <c r="B201" s="229" t="s">
        <v>573</v>
      </c>
      <c r="J201" s="276"/>
      <c r="K201" s="276"/>
      <c r="M201" s="229">
        <f t="shared" si="3"/>
        <v>0</v>
      </c>
    </row>
    <row r="202" spans="1:13" ht="20.05" customHeight="1" x14ac:dyDescent="0.2">
      <c r="A202" s="229">
        <v>200</v>
      </c>
      <c r="B202" s="229" t="s">
        <v>574</v>
      </c>
      <c r="H202" s="275">
        <v>1</v>
      </c>
      <c r="J202" s="276"/>
      <c r="K202" s="276">
        <v>1</v>
      </c>
      <c r="M202" s="229">
        <f t="shared" si="3"/>
        <v>1</v>
      </c>
    </row>
    <row r="203" spans="1:13" ht="20.05" customHeight="1" x14ac:dyDescent="0.2">
      <c r="A203" s="229">
        <v>201</v>
      </c>
      <c r="B203" s="229" t="s">
        <v>575</v>
      </c>
      <c r="J203" s="276"/>
      <c r="K203" s="276"/>
      <c r="L203" s="275">
        <v>1</v>
      </c>
      <c r="M203" s="229">
        <f t="shared" si="3"/>
        <v>0</v>
      </c>
    </row>
    <row r="204" spans="1:13" ht="20.05" customHeight="1" x14ac:dyDescent="0.2">
      <c r="A204" s="229">
        <v>202</v>
      </c>
      <c r="B204" s="229" t="s">
        <v>576</v>
      </c>
      <c r="J204" s="276"/>
      <c r="K204" s="276"/>
      <c r="M204" s="229">
        <f t="shared" si="3"/>
        <v>0</v>
      </c>
    </row>
    <row r="205" spans="1:13" ht="20.05" customHeight="1" x14ac:dyDescent="0.2">
      <c r="A205" s="229">
        <v>203</v>
      </c>
      <c r="B205" s="229" t="s">
        <v>577</v>
      </c>
      <c r="J205" s="276"/>
      <c r="K205" s="276"/>
      <c r="M205" s="229">
        <f t="shared" si="3"/>
        <v>0</v>
      </c>
    </row>
    <row r="206" spans="1:13" ht="20.05" customHeight="1" x14ac:dyDescent="0.2">
      <c r="A206" s="229">
        <v>204</v>
      </c>
      <c r="B206" s="229" t="s">
        <v>578</v>
      </c>
      <c r="J206" s="276"/>
      <c r="K206" s="276"/>
      <c r="M206" s="229">
        <f t="shared" si="3"/>
        <v>0</v>
      </c>
    </row>
    <row r="207" spans="1:13" ht="20.05" customHeight="1" x14ac:dyDescent="0.2">
      <c r="A207" s="229">
        <v>205</v>
      </c>
      <c r="B207" s="229" t="s">
        <v>579</v>
      </c>
      <c r="J207" s="276"/>
      <c r="K207" s="276"/>
      <c r="M207" s="229">
        <f t="shared" si="3"/>
        <v>0</v>
      </c>
    </row>
    <row r="208" spans="1:13" ht="20.05" customHeight="1" x14ac:dyDescent="0.2">
      <c r="A208" s="229">
        <v>206</v>
      </c>
      <c r="B208" s="229" t="s">
        <v>580</v>
      </c>
      <c r="J208" s="276"/>
      <c r="K208" s="276"/>
      <c r="M208" s="229">
        <f t="shared" si="3"/>
        <v>0</v>
      </c>
    </row>
    <row r="209" spans="1:13" ht="20.05" customHeight="1" x14ac:dyDescent="0.2">
      <c r="A209" s="229">
        <v>207</v>
      </c>
      <c r="B209" s="229" t="s">
        <v>581</v>
      </c>
      <c r="J209" s="276"/>
      <c r="K209" s="276"/>
      <c r="M209" s="229">
        <f t="shared" si="3"/>
        <v>0</v>
      </c>
    </row>
    <row r="210" spans="1:13" ht="20.05" customHeight="1" x14ac:dyDescent="0.2">
      <c r="A210" s="229">
        <v>208</v>
      </c>
      <c r="B210" s="229" t="s">
        <v>582</v>
      </c>
      <c r="C210" s="229">
        <v>1</v>
      </c>
      <c r="J210" s="276"/>
      <c r="K210" s="276">
        <v>1</v>
      </c>
      <c r="M210" s="229">
        <f t="shared" si="3"/>
        <v>1</v>
      </c>
    </row>
    <row r="211" spans="1:13" ht="20.05" customHeight="1" x14ac:dyDescent="0.2">
      <c r="A211" s="229">
        <v>209</v>
      </c>
      <c r="B211" s="229" t="s">
        <v>583</v>
      </c>
      <c r="J211" s="276"/>
      <c r="K211" s="276"/>
      <c r="M211" s="229">
        <f t="shared" si="3"/>
        <v>0</v>
      </c>
    </row>
    <row r="212" spans="1:13" ht="20.05" customHeight="1" x14ac:dyDescent="0.2">
      <c r="A212" s="229">
        <v>210</v>
      </c>
      <c r="B212" s="229" t="s">
        <v>584</v>
      </c>
      <c r="J212" s="276"/>
      <c r="K212" s="276"/>
      <c r="M212" s="229">
        <f t="shared" si="3"/>
        <v>0</v>
      </c>
    </row>
    <row r="213" spans="1:13" ht="20.05" customHeight="1" x14ac:dyDescent="0.2">
      <c r="A213" s="229">
        <v>211</v>
      </c>
      <c r="B213" s="229" t="s">
        <v>585</v>
      </c>
      <c r="J213" s="276"/>
      <c r="K213" s="276"/>
      <c r="M213" s="229">
        <f t="shared" si="3"/>
        <v>0</v>
      </c>
    </row>
    <row r="214" spans="1:13" ht="20.05" customHeight="1" x14ac:dyDescent="0.2">
      <c r="A214" s="229">
        <v>212</v>
      </c>
      <c r="B214" s="229" t="s">
        <v>586</v>
      </c>
      <c r="J214" s="276"/>
      <c r="K214" s="276"/>
      <c r="M214" s="229">
        <f t="shared" si="3"/>
        <v>0</v>
      </c>
    </row>
    <row r="215" spans="1:13" ht="20.05" customHeight="1" x14ac:dyDescent="0.2">
      <c r="A215" s="229">
        <v>213</v>
      </c>
      <c r="B215" s="229" t="s">
        <v>587</v>
      </c>
      <c r="J215" s="276"/>
      <c r="K215" s="276"/>
      <c r="M215" s="229">
        <f t="shared" si="3"/>
        <v>0</v>
      </c>
    </row>
    <row r="216" spans="1:13" ht="20.05" customHeight="1" x14ac:dyDescent="0.2">
      <c r="A216" s="229">
        <v>214</v>
      </c>
      <c r="B216" s="229" t="s">
        <v>588</v>
      </c>
      <c r="J216" s="276"/>
      <c r="K216" s="276"/>
      <c r="M216" s="229">
        <f t="shared" si="3"/>
        <v>0</v>
      </c>
    </row>
    <row r="217" spans="1:13" ht="20.05" customHeight="1" x14ac:dyDescent="0.2">
      <c r="A217" s="229">
        <v>215</v>
      </c>
      <c r="B217" s="229" t="s">
        <v>589</v>
      </c>
      <c r="J217" s="276"/>
      <c r="K217" s="276"/>
      <c r="M217" s="229">
        <f t="shared" si="3"/>
        <v>0</v>
      </c>
    </row>
    <row r="218" spans="1:13" ht="20.05" customHeight="1" x14ac:dyDescent="0.2">
      <c r="A218" s="229">
        <v>216</v>
      </c>
      <c r="B218" s="229" t="s">
        <v>590</v>
      </c>
      <c r="J218" s="276"/>
      <c r="K218" s="276"/>
      <c r="M218" s="229">
        <f t="shared" si="3"/>
        <v>0</v>
      </c>
    </row>
    <row r="219" spans="1:13" ht="20.05" customHeight="1" x14ac:dyDescent="0.2">
      <c r="A219" s="229">
        <v>217</v>
      </c>
      <c r="B219" s="229" t="s">
        <v>591</v>
      </c>
      <c r="J219" s="276"/>
      <c r="K219" s="276"/>
      <c r="M219" s="229">
        <f t="shared" si="3"/>
        <v>0</v>
      </c>
    </row>
    <row r="220" spans="1:13" ht="20.05" customHeight="1" x14ac:dyDescent="0.2">
      <c r="A220" s="229">
        <v>218</v>
      </c>
      <c r="B220" s="229" t="s">
        <v>592</v>
      </c>
      <c r="J220" s="276"/>
      <c r="K220" s="276"/>
      <c r="M220" s="229">
        <f t="shared" si="3"/>
        <v>0</v>
      </c>
    </row>
    <row r="221" spans="1:13" ht="20.05" customHeight="1" x14ac:dyDescent="0.2">
      <c r="A221" s="229">
        <v>219</v>
      </c>
      <c r="B221" s="229" t="s">
        <v>593</v>
      </c>
      <c r="J221" s="276"/>
      <c r="K221" s="276"/>
      <c r="M221" s="229">
        <f t="shared" si="3"/>
        <v>0</v>
      </c>
    </row>
    <row r="222" spans="1:13" ht="20.05" customHeight="1" x14ac:dyDescent="0.2">
      <c r="A222" s="229">
        <v>220</v>
      </c>
      <c r="B222" s="229" t="s">
        <v>594</v>
      </c>
      <c r="J222" s="276"/>
      <c r="K222" s="276"/>
      <c r="M222" s="229">
        <f t="shared" si="3"/>
        <v>0</v>
      </c>
    </row>
    <row r="223" spans="1:13" ht="20.05" customHeight="1" x14ac:dyDescent="0.2">
      <c r="A223" s="229">
        <v>221</v>
      </c>
      <c r="B223" s="229" t="s">
        <v>595</v>
      </c>
      <c r="J223" s="276"/>
      <c r="K223" s="276"/>
      <c r="M223" s="229">
        <f t="shared" si="3"/>
        <v>0</v>
      </c>
    </row>
    <row r="224" spans="1:13" ht="20.05" customHeight="1" x14ac:dyDescent="0.2">
      <c r="A224" s="229">
        <v>222</v>
      </c>
      <c r="B224" s="229" t="s">
        <v>596</v>
      </c>
      <c r="J224" s="276"/>
      <c r="K224" s="276"/>
      <c r="M224" s="229">
        <f t="shared" si="3"/>
        <v>0</v>
      </c>
    </row>
    <row r="225" spans="1:13" ht="20.05" customHeight="1" x14ac:dyDescent="0.2">
      <c r="A225" s="229">
        <v>223</v>
      </c>
      <c r="B225" s="229" t="s">
        <v>597</v>
      </c>
      <c r="J225" s="276"/>
      <c r="K225" s="276"/>
      <c r="M225" s="229">
        <f t="shared" si="3"/>
        <v>0</v>
      </c>
    </row>
    <row r="226" spans="1:13" ht="20.05" customHeight="1" x14ac:dyDescent="0.2">
      <c r="A226" s="229">
        <v>224</v>
      </c>
      <c r="B226" s="229" t="s">
        <v>598</v>
      </c>
      <c r="J226" s="276"/>
      <c r="K226" s="276"/>
      <c r="M226" s="229">
        <f t="shared" si="3"/>
        <v>0</v>
      </c>
    </row>
    <row r="227" spans="1:13" ht="20.05" customHeight="1" x14ac:dyDescent="0.2">
      <c r="A227" s="229">
        <v>225</v>
      </c>
      <c r="B227" s="229" t="s">
        <v>599</v>
      </c>
      <c r="J227" s="276"/>
      <c r="K227" s="276"/>
      <c r="L227" s="275">
        <v>1</v>
      </c>
      <c r="M227" s="229">
        <f t="shared" si="3"/>
        <v>0</v>
      </c>
    </row>
    <row r="228" spans="1:13" ht="20.05" customHeight="1" x14ac:dyDescent="0.2">
      <c r="A228" s="229">
        <v>226</v>
      </c>
      <c r="B228" s="229" t="s">
        <v>600</v>
      </c>
      <c r="J228" s="276"/>
      <c r="K228" s="276"/>
      <c r="M228" s="229">
        <f t="shared" si="3"/>
        <v>0</v>
      </c>
    </row>
    <row r="229" spans="1:13" ht="20.05" customHeight="1" x14ac:dyDescent="0.2">
      <c r="A229" s="229">
        <v>227</v>
      </c>
      <c r="B229" s="229" t="s">
        <v>601</v>
      </c>
      <c r="J229" s="276"/>
      <c r="K229" s="276"/>
      <c r="M229" s="229">
        <f t="shared" si="3"/>
        <v>0</v>
      </c>
    </row>
    <row r="230" spans="1:13" ht="20.05" customHeight="1" x14ac:dyDescent="0.2">
      <c r="A230" s="229">
        <v>228</v>
      </c>
      <c r="B230" s="229" t="s">
        <v>602</v>
      </c>
      <c r="J230" s="276"/>
      <c r="K230" s="276"/>
      <c r="M230" s="229">
        <f t="shared" si="3"/>
        <v>0</v>
      </c>
    </row>
    <row r="231" spans="1:13" ht="20.05" customHeight="1" x14ac:dyDescent="0.2">
      <c r="A231" s="229">
        <v>229</v>
      </c>
      <c r="B231" s="229" t="s">
        <v>603</v>
      </c>
      <c r="J231" s="276"/>
      <c r="K231" s="276"/>
      <c r="M231" s="229">
        <f t="shared" si="3"/>
        <v>0</v>
      </c>
    </row>
    <row r="232" spans="1:13" ht="20.05" customHeight="1" x14ac:dyDescent="0.2">
      <c r="A232" s="229">
        <v>230</v>
      </c>
      <c r="B232" s="229" t="s">
        <v>604</v>
      </c>
      <c r="J232" s="276"/>
      <c r="K232" s="276"/>
      <c r="L232" s="275">
        <v>2</v>
      </c>
      <c r="M232" s="229">
        <f t="shared" si="3"/>
        <v>0</v>
      </c>
    </row>
    <row r="233" spans="1:13" ht="20.05" customHeight="1" x14ac:dyDescent="0.2">
      <c r="A233" s="229">
        <v>231</v>
      </c>
      <c r="B233" s="229" t="s">
        <v>605</v>
      </c>
      <c r="J233" s="276"/>
      <c r="K233" s="276"/>
      <c r="L233" s="275">
        <v>1</v>
      </c>
      <c r="M233" s="229">
        <f t="shared" si="3"/>
        <v>0</v>
      </c>
    </row>
    <row r="234" spans="1:13" ht="20.05" customHeight="1" x14ac:dyDescent="0.2">
      <c r="A234" s="229">
        <v>232</v>
      </c>
      <c r="B234" s="229" t="s">
        <v>606</v>
      </c>
      <c r="J234" s="276"/>
      <c r="K234" s="276"/>
      <c r="L234" s="275">
        <v>1</v>
      </c>
      <c r="M234" s="229">
        <f t="shared" si="3"/>
        <v>0</v>
      </c>
    </row>
    <row r="235" spans="1:13" ht="20.05" customHeight="1" x14ac:dyDescent="0.2">
      <c r="A235" s="229">
        <v>233</v>
      </c>
      <c r="B235" s="229" t="s">
        <v>607</v>
      </c>
      <c r="J235" s="276"/>
      <c r="K235" s="276"/>
      <c r="M235" s="229">
        <f t="shared" si="3"/>
        <v>0</v>
      </c>
    </row>
    <row r="236" spans="1:13" ht="20.05" customHeight="1" x14ac:dyDescent="0.2">
      <c r="A236" s="229">
        <v>234</v>
      </c>
      <c r="B236" s="229" t="s">
        <v>608</v>
      </c>
      <c r="J236" s="276"/>
      <c r="K236" s="276"/>
      <c r="M236" s="229">
        <f t="shared" si="3"/>
        <v>0</v>
      </c>
    </row>
    <row r="237" spans="1:13" ht="20.05" customHeight="1" x14ac:dyDescent="0.2">
      <c r="A237" s="229">
        <v>235</v>
      </c>
      <c r="B237" s="229" t="s">
        <v>609</v>
      </c>
      <c r="J237" s="276"/>
      <c r="K237" s="276"/>
      <c r="M237" s="229">
        <f t="shared" si="3"/>
        <v>0</v>
      </c>
    </row>
    <row r="238" spans="1:13" ht="20.05" customHeight="1" x14ac:dyDescent="0.2">
      <c r="A238" s="229">
        <v>236</v>
      </c>
      <c r="B238" s="229" t="s">
        <v>610</v>
      </c>
      <c r="J238" s="276"/>
      <c r="K238" s="276"/>
      <c r="M238" s="229">
        <f t="shared" si="3"/>
        <v>0</v>
      </c>
    </row>
    <row r="239" spans="1:13" ht="20.05" customHeight="1" x14ac:dyDescent="0.2">
      <c r="A239" s="229">
        <v>237</v>
      </c>
      <c r="B239" s="229" t="s">
        <v>611</v>
      </c>
      <c r="J239" s="276"/>
      <c r="K239" s="276"/>
      <c r="M239" s="229">
        <f t="shared" si="3"/>
        <v>0</v>
      </c>
    </row>
    <row r="240" spans="1:13" ht="20.05" customHeight="1" x14ac:dyDescent="0.2">
      <c r="A240" s="229">
        <v>238</v>
      </c>
      <c r="B240" s="229" t="s">
        <v>612</v>
      </c>
      <c r="J240" s="276"/>
      <c r="K240" s="276"/>
      <c r="M240" s="229">
        <f t="shared" si="3"/>
        <v>0</v>
      </c>
    </row>
    <row r="241" spans="1:13" ht="20.05" customHeight="1" x14ac:dyDescent="0.2">
      <c r="A241" s="229">
        <v>239</v>
      </c>
      <c r="B241" s="229" t="s">
        <v>613</v>
      </c>
      <c r="J241" s="276"/>
      <c r="K241" s="276"/>
      <c r="M241" s="229">
        <f t="shared" si="3"/>
        <v>0</v>
      </c>
    </row>
    <row r="242" spans="1:13" ht="20.05" customHeight="1" x14ac:dyDescent="0.2">
      <c r="A242" s="229">
        <v>240</v>
      </c>
      <c r="B242" s="229" t="s">
        <v>614</v>
      </c>
      <c r="E242" s="229">
        <v>1</v>
      </c>
      <c r="J242" s="276"/>
      <c r="K242" s="276">
        <v>1</v>
      </c>
      <c r="M242" s="229">
        <f t="shared" si="3"/>
        <v>1</v>
      </c>
    </row>
    <row r="243" spans="1:13" ht="20.05" customHeight="1" x14ac:dyDescent="0.2">
      <c r="A243" s="229">
        <v>241</v>
      </c>
      <c r="B243" s="229" t="s">
        <v>615</v>
      </c>
      <c r="J243" s="276"/>
      <c r="K243" s="276"/>
      <c r="M243" s="229">
        <f t="shared" si="3"/>
        <v>0</v>
      </c>
    </row>
    <row r="244" spans="1:13" ht="20.05" customHeight="1" x14ac:dyDescent="0.2">
      <c r="A244" s="229">
        <v>242</v>
      </c>
      <c r="B244" s="229" t="s">
        <v>616</v>
      </c>
      <c r="J244" s="276"/>
      <c r="K244" s="276"/>
      <c r="M244" s="229">
        <f t="shared" si="3"/>
        <v>0</v>
      </c>
    </row>
    <row r="245" spans="1:13" ht="20.05" customHeight="1" x14ac:dyDescent="0.2">
      <c r="A245" s="229">
        <v>243</v>
      </c>
      <c r="B245" s="229" t="s">
        <v>617</v>
      </c>
      <c r="J245" s="276"/>
      <c r="K245" s="276"/>
      <c r="M245" s="229">
        <f t="shared" si="3"/>
        <v>0</v>
      </c>
    </row>
    <row r="246" spans="1:13" ht="20.05" customHeight="1" x14ac:dyDescent="0.2">
      <c r="A246" s="229">
        <v>244</v>
      </c>
      <c r="B246" s="229" t="s">
        <v>618</v>
      </c>
      <c r="J246" s="276"/>
      <c r="K246" s="276"/>
      <c r="M246" s="229">
        <f t="shared" si="3"/>
        <v>0</v>
      </c>
    </row>
    <row r="247" spans="1:13" ht="20.05" customHeight="1" x14ac:dyDescent="0.2">
      <c r="A247" s="229">
        <v>245</v>
      </c>
      <c r="B247" s="229" t="s">
        <v>619</v>
      </c>
      <c r="J247" s="276"/>
      <c r="K247" s="276"/>
      <c r="M247" s="229">
        <f t="shared" si="3"/>
        <v>0</v>
      </c>
    </row>
    <row r="248" spans="1:13" ht="20.05" customHeight="1" x14ac:dyDescent="0.2">
      <c r="C248" s="229">
        <f>SUM(C3:C247)</f>
        <v>42</v>
      </c>
      <c r="D248" s="229">
        <f t="shared" ref="D248:L248" si="4">SUM(D3:D247)</f>
        <v>0</v>
      </c>
      <c r="E248" s="229">
        <f t="shared" si="4"/>
        <v>20</v>
      </c>
      <c r="F248" s="275">
        <f t="shared" si="4"/>
        <v>11</v>
      </c>
      <c r="G248" s="275">
        <f t="shared" si="4"/>
        <v>22</v>
      </c>
      <c r="H248" s="275">
        <f t="shared" si="4"/>
        <v>25</v>
      </c>
      <c r="I248" s="275">
        <f t="shared" si="4"/>
        <v>0</v>
      </c>
      <c r="J248" s="276"/>
      <c r="K248" s="276"/>
      <c r="L248" s="275">
        <f t="shared" si="4"/>
        <v>7</v>
      </c>
    </row>
    <row r="250" spans="1:13" ht="20.05" customHeight="1" x14ac:dyDescent="0.2">
      <c r="L250" s="275">
        <f>SUM(C248:L248)</f>
        <v>127</v>
      </c>
    </row>
  </sheetData>
  <sheetProtection algorithmName="SHA-512" hashValue="Syzma30p+N/sfftKv31Fx4dq4wsNf59E5KTYvX5+kYcuqRuQ3lJkl61KusCdEF+fWLAUTiijscrFYb92BgI92Q==" saltValue="+YsGbkNcgFLFK21INVXiNw==" spinCount="100000" sheet="1" objects="1" scenarios="1"/>
  <autoFilter ref="A2:M248" xr:uid="{D53A6447-3B91-47D9-927F-EE11AB1183E8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37174-CACF-4C2A-A75D-567A56885C2A}">
  <sheetPr>
    <tabColor rgb="FFFFFFCC"/>
  </sheetPr>
  <dimension ref="A1:X59"/>
  <sheetViews>
    <sheetView zoomScaleNormal="100" zoomScaleSheetLayoutView="90" workbookViewId="0"/>
  </sheetViews>
  <sheetFormatPr defaultColWidth="9" defaultRowHeight="21.1" x14ac:dyDescent="0.35"/>
  <cols>
    <col min="1" max="1" width="2.5546875" style="1" customWidth="1"/>
    <col min="2" max="2" width="4.33203125" style="1" customWidth="1"/>
    <col min="3" max="3" width="3.5546875" style="1" customWidth="1"/>
    <col min="4" max="4" width="26.5546875" style="1" customWidth="1"/>
    <col min="5" max="5" width="15.6640625" style="1" customWidth="1"/>
    <col min="6" max="6" width="10.6640625" style="1" customWidth="1"/>
    <col min="7" max="7" width="5.6640625" style="1" customWidth="1"/>
    <col min="8" max="8" width="6.6640625" style="1" customWidth="1"/>
    <col min="9" max="9" width="7.5546875" style="1" customWidth="1"/>
    <col min="10" max="10" width="6.6640625" style="1" customWidth="1"/>
    <col min="11" max="11" width="5.6640625" style="1" customWidth="1"/>
    <col min="12" max="13" width="6.6640625" style="1" customWidth="1"/>
    <col min="14" max="14" width="8.6640625" style="1" customWidth="1"/>
    <col min="15" max="15" width="1.5546875" style="1" customWidth="1"/>
    <col min="16" max="16384" width="9" style="1"/>
  </cols>
  <sheetData>
    <row r="1" spans="1:16" ht="22.1" customHeigh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 t="s">
        <v>3</v>
      </c>
    </row>
    <row r="2" spans="1:16" ht="22.1" customHeigh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 t="s">
        <v>660</v>
      </c>
    </row>
    <row r="3" spans="1:16" ht="5.45" customHeight="1" x14ac:dyDescent="0.3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</row>
    <row r="4" spans="1:16" ht="23.8" x14ac:dyDescent="0.35">
      <c r="A4" s="23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131"/>
      <c r="L4" s="24"/>
      <c r="M4" s="24"/>
      <c r="N4" s="24"/>
      <c r="O4" s="25"/>
    </row>
    <row r="5" spans="1:16" ht="23.8" x14ac:dyDescent="0.35">
      <c r="A5" s="26"/>
      <c r="B5" s="27"/>
      <c r="C5" s="27"/>
      <c r="D5" s="27"/>
      <c r="E5" s="28" t="s">
        <v>5</v>
      </c>
      <c r="F5" s="416" t="s">
        <v>311</v>
      </c>
      <c r="G5" s="416"/>
      <c r="H5" s="416"/>
      <c r="I5" s="416"/>
      <c r="J5" s="416"/>
      <c r="K5" s="416"/>
      <c r="L5" s="27"/>
      <c r="M5" s="27"/>
      <c r="N5" s="27"/>
      <c r="O5" s="29"/>
    </row>
    <row r="6" spans="1:16" ht="22.1" customHeight="1" x14ac:dyDescent="0.35">
      <c r="A6" s="30"/>
      <c r="B6" s="31"/>
      <c r="C6" s="31"/>
      <c r="D6" s="31"/>
      <c r="E6" s="122"/>
      <c r="F6" s="31"/>
      <c r="G6" s="32"/>
      <c r="H6" s="33" t="str">
        <f>"ส่งพร้อมหนังสือสำนักงานเขตพื้นที่การศึกษา"&amp;IF(F5="","",F5)&amp;" "&amp;VLOOKUP(F5,ลิงค์ชื่อ!B2:P247,15,FALSE)&amp;"/"</f>
        <v>ส่งพร้อมหนังสือสำนักงานเขตพื้นที่การศึกษา..................................................... ศธ ........../</v>
      </c>
      <c r="I6" s="142" t="s">
        <v>72</v>
      </c>
      <c r="J6" s="333" t="s">
        <v>750</v>
      </c>
      <c r="K6" s="98" t="s">
        <v>804</v>
      </c>
      <c r="L6" s="123"/>
      <c r="M6" s="129"/>
      <c r="N6" s="130"/>
      <c r="O6" s="34"/>
    </row>
    <row r="7" spans="1:16" ht="10.199999999999999" customHeight="1" x14ac:dyDescent="0.35">
      <c r="A7" s="35"/>
      <c r="B7" s="36"/>
      <c r="C7" s="36"/>
      <c r="D7" s="36"/>
      <c r="E7" s="36"/>
      <c r="F7" s="36"/>
      <c r="G7" s="21"/>
      <c r="H7" s="22"/>
      <c r="I7" s="22"/>
      <c r="J7" s="22"/>
      <c r="K7" s="22"/>
      <c r="L7" s="37"/>
      <c r="M7" s="37"/>
      <c r="N7" s="38"/>
      <c r="O7" s="38"/>
    </row>
    <row r="8" spans="1:16" x14ac:dyDescent="0.35">
      <c r="A8" s="39" t="s">
        <v>6</v>
      </c>
      <c r="B8" s="36" t="s">
        <v>663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x14ac:dyDescent="0.35">
      <c r="A9" s="40"/>
      <c r="B9" s="90"/>
      <c r="C9" s="41" t="s">
        <v>306</v>
      </c>
      <c r="D9" s="82"/>
      <c r="E9" s="42"/>
      <c r="F9" s="43" t="s">
        <v>7</v>
      </c>
      <c r="G9" s="84"/>
      <c r="H9" s="44"/>
      <c r="I9" s="44"/>
      <c r="J9" s="44"/>
      <c r="K9" s="44"/>
      <c r="L9" s="44"/>
      <c r="M9" s="44"/>
      <c r="N9" s="45"/>
      <c r="O9" s="21"/>
    </row>
    <row r="10" spans="1:16" x14ac:dyDescent="0.35">
      <c r="A10" s="40"/>
      <c r="B10" s="46"/>
      <c r="C10" s="47" t="s">
        <v>8</v>
      </c>
      <c r="D10" s="83"/>
      <c r="E10" s="49"/>
      <c r="F10" s="48" t="s">
        <v>9</v>
      </c>
      <c r="G10" s="88"/>
      <c r="H10" s="49"/>
      <c r="I10" s="49"/>
      <c r="J10" s="51" t="s">
        <v>10</v>
      </c>
      <c r="K10" s="87"/>
      <c r="L10" s="49"/>
      <c r="M10" s="49"/>
      <c r="N10" s="50"/>
      <c r="O10" s="21"/>
    </row>
    <row r="11" spans="1:16" ht="8.15" customHeight="1" x14ac:dyDescent="0.35">
      <c r="A11" s="40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4"/>
      <c r="O11" s="21"/>
    </row>
    <row r="12" spans="1:16" ht="10.199999999999999" customHeight="1" x14ac:dyDescent="0.3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6" ht="22.1" customHeight="1" x14ac:dyDescent="0.35">
      <c r="A13" s="39" t="s">
        <v>11</v>
      </c>
      <c r="B13" s="36" t="s">
        <v>833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6" ht="22.1" customHeight="1" x14ac:dyDescent="0.35">
      <c r="A14" s="40"/>
      <c r="B14" s="91">
        <v>2.1</v>
      </c>
      <c r="C14" s="117" t="s">
        <v>765</v>
      </c>
      <c r="D14" s="40"/>
      <c r="E14" s="40"/>
      <c r="F14" s="40"/>
      <c r="G14" s="40"/>
      <c r="H14" s="40"/>
      <c r="I14" s="40"/>
      <c r="J14" s="40"/>
      <c r="K14" s="40"/>
      <c r="L14" s="40" t="s">
        <v>12</v>
      </c>
      <c r="M14" s="92">
        <f>SUM(H40,J40)</f>
        <v>0</v>
      </c>
      <c r="N14" s="40" t="s">
        <v>13</v>
      </c>
      <c r="O14" s="21"/>
      <c r="P14" s="1" t="s">
        <v>830</v>
      </c>
    </row>
    <row r="15" spans="1:16" ht="22.1" customHeight="1" x14ac:dyDescent="0.35">
      <c r="A15" s="40"/>
      <c r="B15" s="91">
        <v>2.2000000000000002</v>
      </c>
      <c r="C15" s="117" t="s">
        <v>770</v>
      </c>
      <c r="D15" s="40"/>
      <c r="E15" s="40"/>
      <c r="F15" s="40"/>
      <c r="G15" s="40"/>
      <c r="H15" s="40"/>
      <c r="I15" s="40"/>
      <c r="J15" s="40"/>
      <c r="K15" s="40"/>
      <c r="L15" s="40" t="s">
        <v>12</v>
      </c>
      <c r="M15" s="93"/>
      <c r="N15" s="40" t="s">
        <v>13</v>
      </c>
      <c r="O15" s="21"/>
    </row>
    <row r="16" spans="1:16" ht="10.199999999999999" customHeight="1" x14ac:dyDescent="0.3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21"/>
    </row>
    <row r="17" spans="1:24" ht="22.1" customHeight="1" thickBot="1" x14ac:dyDescent="0.4">
      <c r="A17" s="39" t="s">
        <v>14</v>
      </c>
      <c r="B17" s="118" t="s">
        <v>835</v>
      </c>
      <c r="C17" s="40"/>
      <c r="D17" s="117"/>
      <c r="E17" s="117"/>
      <c r="F17" s="40"/>
      <c r="G17" s="40"/>
      <c r="H17" s="40"/>
      <c r="I17" s="40"/>
      <c r="J17" s="40"/>
      <c r="K17" s="40"/>
      <c r="L17" s="40"/>
      <c r="M17" s="40"/>
      <c r="N17" s="40"/>
      <c r="O17" s="21"/>
    </row>
    <row r="18" spans="1:24" ht="22.95" customHeight="1" x14ac:dyDescent="0.35">
      <c r="A18" s="21"/>
      <c r="B18" s="159"/>
      <c r="C18" s="160"/>
      <c r="D18" s="161"/>
      <c r="E18" s="162"/>
      <c r="F18" s="163" t="s">
        <v>15</v>
      </c>
      <c r="G18" s="160" t="s">
        <v>621</v>
      </c>
      <c r="H18" s="161"/>
      <c r="I18" s="162"/>
      <c r="J18" s="160" t="s">
        <v>726</v>
      </c>
      <c r="K18" s="161"/>
      <c r="L18" s="163" t="s">
        <v>12</v>
      </c>
      <c r="M18" s="163" t="s">
        <v>19</v>
      </c>
      <c r="N18" s="164" t="s">
        <v>631</v>
      </c>
      <c r="O18" s="21"/>
    </row>
    <row r="19" spans="1:24" ht="22.95" customHeight="1" x14ac:dyDescent="0.35">
      <c r="A19" s="21"/>
      <c r="B19" s="165" t="s">
        <v>16</v>
      </c>
      <c r="C19" s="56" t="s">
        <v>17</v>
      </c>
      <c r="D19" s="57"/>
      <c r="E19" s="58"/>
      <c r="F19" s="232" t="s">
        <v>307</v>
      </c>
      <c r="G19" s="233" t="s">
        <v>732</v>
      </c>
      <c r="H19" s="234" t="s">
        <v>733</v>
      </c>
      <c r="I19" s="233" t="s">
        <v>309</v>
      </c>
      <c r="J19" s="233" t="s">
        <v>734</v>
      </c>
      <c r="K19" s="234" t="s">
        <v>735</v>
      </c>
      <c r="L19" s="235" t="s">
        <v>18</v>
      </c>
      <c r="M19" s="236" t="s">
        <v>23</v>
      </c>
      <c r="N19" s="237" t="s">
        <v>727</v>
      </c>
      <c r="O19" s="21"/>
    </row>
    <row r="20" spans="1:24" ht="22.95" customHeight="1" x14ac:dyDescent="0.35">
      <c r="A20" s="21"/>
      <c r="B20" s="167" t="s">
        <v>20</v>
      </c>
      <c r="C20" s="59"/>
      <c r="D20" s="60"/>
      <c r="E20" s="61"/>
      <c r="F20" s="238" t="s">
        <v>55</v>
      </c>
      <c r="G20" s="239" t="s">
        <v>280</v>
      </c>
      <c r="H20" s="239" t="s">
        <v>622</v>
      </c>
      <c r="I20" s="239" t="s">
        <v>281</v>
      </c>
      <c r="J20" s="239" t="s">
        <v>623</v>
      </c>
      <c r="K20" s="239" t="s">
        <v>624</v>
      </c>
      <c r="L20" s="239" t="s">
        <v>22</v>
      </c>
      <c r="M20" s="240" t="s">
        <v>310</v>
      </c>
      <c r="N20" s="241" t="s">
        <v>298</v>
      </c>
      <c r="O20" s="21"/>
    </row>
    <row r="21" spans="1:24" ht="22.1" customHeight="1" thickBot="1" x14ac:dyDescent="0.4">
      <c r="A21" s="21"/>
      <c r="B21" s="219" t="s">
        <v>638</v>
      </c>
      <c r="C21" s="220" t="s">
        <v>24</v>
      </c>
      <c r="D21" s="66"/>
      <c r="E21" s="67"/>
      <c r="F21" s="242"/>
      <c r="G21" s="243"/>
      <c r="H21" s="243"/>
      <c r="I21" s="243"/>
      <c r="J21" s="244"/>
      <c r="K21" s="244"/>
      <c r="L21" s="245"/>
      <c r="M21" s="260"/>
      <c r="N21" s="246"/>
      <c r="O21" s="21"/>
      <c r="Q21" s="273" t="s">
        <v>42</v>
      </c>
      <c r="R21" s="51" t="s">
        <v>762</v>
      </c>
    </row>
    <row r="22" spans="1:24" ht="22.1" customHeight="1" thickBot="1" x14ac:dyDescent="0.4">
      <c r="A22" s="21"/>
      <c r="B22" s="171"/>
      <c r="C22" s="133" t="s">
        <v>640</v>
      </c>
      <c r="D22" s="68" t="s">
        <v>25</v>
      </c>
      <c r="E22" s="69"/>
      <c r="F22" s="281" t="str">
        <f>IFERROR(VLOOKUP(F5,ลิงค์ชื่อ!B2:P247,2,FALSE),"")</f>
        <v>..........</v>
      </c>
      <c r="G22" s="247"/>
      <c r="H22" s="247"/>
      <c r="I22" s="256">
        <f>SUM(G22:H22)</f>
        <v>0</v>
      </c>
      <c r="J22" s="247"/>
      <c r="K22" s="247"/>
      <c r="L22" s="256">
        <f>SUM(I22:K22)</f>
        <v>0</v>
      </c>
      <c r="M22" s="259" t="str">
        <f>IFERROR(IF(F22&gt;0,(L22-F22),"-"),"-")</f>
        <v>-</v>
      </c>
      <c r="N22" s="248"/>
      <c r="O22" s="21"/>
      <c r="P22" s="51" t="s">
        <v>723</v>
      </c>
      <c r="Q22" s="274" t="s">
        <v>724</v>
      </c>
      <c r="R22" s="51" t="s">
        <v>761</v>
      </c>
      <c r="S22" s="51"/>
      <c r="T22" s="51"/>
      <c r="U22" s="51"/>
      <c r="V22" s="51"/>
      <c r="W22" s="51"/>
    </row>
    <row r="23" spans="1:24" ht="22.1" customHeight="1" x14ac:dyDescent="0.35">
      <c r="A23" s="21"/>
      <c r="B23" s="171"/>
      <c r="C23" s="133" t="s">
        <v>641</v>
      </c>
      <c r="D23" s="94" t="s">
        <v>26</v>
      </c>
      <c r="E23" s="69"/>
      <c r="F23" s="281" t="str">
        <f>IFERROR(VLOOKUP(F5,ลิงค์ชื่อ!B2:P247,3,FALSE),"")</f>
        <v>..........</v>
      </c>
      <c r="G23" s="247"/>
      <c r="H23" s="247"/>
      <c r="I23" s="256">
        <f>SUM(G23:H23)</f>
        <v>0</v>
      </c>
      <c r="J23" s="247"/>
      <c r="K23" s="247"/>
      <c r="L23" s="256">
        <f t="shared" ref="L23" si="0">SUM(I23:K23)</f>
        <v>0</v>
      </c>
      <c r="M23" s="256" t="str">
        <f>IFERROR(IF(F23&gt;0,(L23-F23),"-"),"-")</f>
        <v>-</v>
      </c>
      <c r="N23" s="248"/>
      <c r="O23" s="21"/>
    </row>
    <row r="24" spans="1:24" ht="22.1" customHeight="1" x14ac:dyDescent="0.35">
      <c r="A24" s="21"/>
      <c r="B24" s="171"/>
      <c r="C24" s="133" t="s">
        <v>642</v>
      </c>
      <c r="D24" s="124" t="s">
        <v>60</v>
      </c>
      <c r="E24" s="69"/>
      <c r="F24" s="259"/>
      <c r="G24" s="247"/>
      <c r="H24" s="247"/>
      <c r="I24" s="256">
        <f t="shared" ref="I24:I39" si="1">SUM(G24:H24)</f>
        <v>0</v>
      </c>
      <c r="J24" s="247"/>
      <c r="K24" s="247"/>
      <c r="L24" s="256">
        <f>SUM(I24:K24)</f>
        <v>0</v>
      </c>
      <c r="M24" s="259"/>
      <c r="N24" s="248"/>
      <c r="O24" s="21"/>
    </row>
    <row r="25" spans="1:24" ht="22.1" customHeight="1" x14ac:dyDescent="0.35">
      <c r="A25" s="21"/>
      <c r="B25" s="221" t="s">
        <v>639</v>
      </c>
      <c r="C25" s="222" t="s">
        <v>28</v>
      </c>
      <c r="D25" s="149"/>
      <c r="E25" s="150"/>
      <c r="F25" s="261"/>
      <c r="G25" s="250"/>
      <c r="H25" s="250"/>
      <c r="I25" s="258"/>
      <c r="J25" s="250"/>
      <c r="K25" s="250"/>
      <c r="L25" s="261"/>
      <c r="M25" s="261"/>
      <c r="N25" s="251"/>
      <c r="O25" s="21"/>
    </row>
    <row r="26" spans="1:24" ht="22.1" customHeight="1" x14ac:dyDescent="0.35">
      <c r="A26" s="21"/>
      <c r="B26" s="171"/>
      <c r="C26" s="133" t="s">
        <v>640</v>
      </c>
      <c r="D26" s="68" t="s">
        <v>29</v>
      </c>
      <c r="E26" s="69"/>
      <c r="F26" s="281" t="str">
        <f>IFERROR(VLOOKUP(F5,ลิงค์ชื่อ!B2:P247,5,FALSE),"")</f>
        <v>..........</v>
      </c>
      <c r="G26" s="247"/>
      <c r="H26" s="247"/>
      <c r="I26" s="256">
        <f>SUM(G26:H26)</f>
        <v>0</v>
      </c>
      <c r="J26" s="247"/>
      <c r="K26" s="247"/>
      <c r="L26" s="256">
        <f>SUM(I26:K26)</f>
        <v>0</v>
      </c>
      <c r="M26" s="256" t="str">
        <f t="shared" ref="M26:M39" si="2">IFERROR(IF(F26&gt;0,(L26-F26),"-"),"-")</f>
        <v>-</v>
      </c>
      <c r="N26" s="248"/>
      <c r="O26" s="21"/>
    </row>
    <row r="27" spans="1:24" ht="22.1" customHeight="1" thickBot="1" x14ac:dyDescent="0.4">
      <c r="A27" s="21"/>
      <c r="B27" s="171"/>
      <c r="C27" s="133" t="s">
        <v>641</v>
      </c>
      <c r="D27" s="147" t="s">
        <v>30</v>
      </c>
      <c r="E27" s="148"/>
      <c r="F27" s="282" t="str">
        <f>IFERROR(VLOOKUP(F5,ลิงค์ชื่อ!B2:P247,6,FALSE),"")</f>
        <v>..........</v>
      </c>
      <c r="G27" s="257">
        <f>SUM(G32:G38)</f>
        <v>0</v>
      </c>
      <c r="H27" s="257">
        <f>SUM(H32:H38)</f>
        <v>0</v>
      </c>
      <c r="I27" s="257">
        <f>SUM(G27:H27)</f>
        <v>0</v>
      </c>
      <c r="J27" s="257">
        <f>SUM(J32:J38)</f>
        <v>0</v>
      </c>
      <c r="K27" s="257">
        <f>SUM(K32:K38)</f>
        <v>0</v>
      </c>
      <c r="L27" s="257">
        <f>SUM(I27:K27)</f>
        <v>0</v>
      </c>
      <c r="M27" s="257" t="str">
        <f>IFERROR(IF(F27&gt;0,(L27-F27),"-"),"-")</f>
        <v>-</v>
      </c>
      <c r="N27" s="263">
        <f>SUM(N32:N38)</f>
        <v>0</v>
      </c>
      <c r="O27" s="21"/>
      <c r="P27" s="51"/>
      <c r="Q27" s="273" t="s">
        <v>42</v>
      </c>
      <c r="R27" s="51" t="s">
        <v>721</v>
      </c>
      <c r="S27" s="51"/>
      <c r="T27" s="51"/>
      <c r="U27" s="51"/>
      <c r="V27" s="51"/>
      <c r="W27" s="51"/>
      <c r="X27" s="51"/>
    </row>
    <row r="28" spans="1:24" ht="22.1" customHeight="1" thickBot="1" x14ac:dyDescent="0.4">
      <c r="A28" s="21"/>
      <c r="B28" s="171"/>
      <c r="C28" s="133"/>
      <c r="D28" s="65" t="s">
        <v>710</v>
      </c>
      <c r="E28" s="67"/>
      <c r="F28" s="261">
        <f>SUM(F29:F30)</f>
        <v>0</v>
      </c>
      <c r="G28" s="261">
        <f t="shared" ref="G28:M28" si="3">SUM(G29:G30)</f>
        <v>0</v>
      </c>
      <c r="H28" s="261">
        <f t="shared" si="3"/>
        <v>0</v>
      </c>
      <c r="I28" s="261">
        <f t="shared" si="3"/>
        <v>0</v>
      </c>
      <c r="J28" s="261">
        <f t="shared" si="3"/>
        <v>0</v>
      </c>
      <c r="K28" s="261">
        <f t="shared" si="3"/>
        <v>0</v>
      </c>
      <c r="L28" s="261">
        <f t="shared" si="3"/>
        <v>0</v>
      </c>
      <c r="M28" s="261">
        <f t="shared" si="3"/>
        <v>0</v>
      </c>
      <c r="N28" s="262">
        <f>SUM(N29:N30)</f>
        <v>0</v>
      </c>
      <c r="O28" s="21"/>
      <c r="P28" s="51" t="s">
        <v>723</v>
      </c>
      <c r="Q28" s="274" t="s">
        <v>724</v>
      </c>
      <c r="R28" s="51" t="s">
        <v>760</v>
      </c>
      <c r="S28" s="51"/>
      <c r="T28" s="51"/>
      <c r="U28" s="51"/>
      <c r="V28" s="51"/>
      <c r="W28" s="51"/>
      <c r="X28" s="51"/>
    </row>
    <row r="29" spans="1:24" ht="22.1" customHeight="1" x14ac:dyDescent="0.35">
      <c r="A29" s="21"/>
      <c r="B29" s="171"/>
      <c r="C29" s="133"/>
      <c r="D29" s="72" t="s">
        <v>711</v>
      </c>
      <c r="E29" s="69"/>
      <c r="F29" s="281" t="str">
        <f>IFERROR(VLOOKUP(F5,ลิงค์ชื่อ!B2:R247,16,FALSE),"")</f>
        <v>..........</v>
      </c>
      <c r="G29" s="247"/>
      <c r="H29" s="247"/>
      <c r="I29" s="256">
        <f>SUM(G29:H29)</f>
        <v>0</v>
      </c>
      <c r="J29" s="247"/>
      <c r="K29" s="247"/>
      <c r="L29" s="256">
        <f>SUM(I29:K29)</f>
        <v>0</v>
      </c>
      <c r="M29" s="256" t="str">
        <f>IFERROR(IF(F29&gt;0,(L29-F29),"-"),"-")</f>
        <v>-</v>
      </c>
      <c r="N29" s="283" t="str">
        <f>IFERROR(VLOOKUP(F5,ลิงค์ยุบเลิก!B3:L247,9,FALSE),"")</f>
        <v/>
      </c>
      <c r="O29" s="21"/>
      <c r="P29" s="51"/>
      <c r="Q29" s="51"/>
      <c r="R29" s="51"/>
      <c r="S29" s="51"/>
      <c r="T29" s="51"/>
      <c r="U29" s="51"/>
      <c r="V29" s="51"/>
      <c r="W29" s="51"/>
      <c r="X29" s="51"/>
    </row>
    <row r="30" spans="1:24" ht="22.1" customHeight="1" x14ac:dyDescent="0.35">
      <c r="A30" s="21"/>
      <c r="B30" s="171"/>
      <c r="C30" s="133"/>
      <c r="D30" s="154" t="s">
        <v>712</v>
      </c>
      <c r="E30" s="155"/>
      <c r="F30" s="282" t="str">
        <f>IFERROR(VLOOKUP(F5,ลิงค์ชื่อ!B2:R247,17,FALSE),"")</f>
        <v>..........</v>
      </c>
      <c r="G30" s="249"/>
      <c r="H30" s="249"/>
      <c r="I30" s="257">
        <f>SUM(G30:H30)</f>
        <v>0</v>
      </c>
      <c r="J30" s="249"/>
      <c r="K30" s="249"/>
      <c r="L30" s="257">
        <f t="shared" ref="L30" si="4">SUM(I30:K30)</f>
        <v>0</v>
      </c>
      <c r="M30" s="257" t="str">
        <f>IFERROR(IF(F30&gt;0,(L30-F30),"-"),"-")</f>
        <v>-</v>
      </c>
      <c r="N30" s="284" t="str">
        <f>IFERROR(VLOOKUP(F5,ลิงค์ยุบเลิก!B3:L247,10,FALSE),"")</f>
        <v/>
      </c>
      <c r="O30" s="21"/>
    </row>
    <row r="31" spans="1:24" ht="22.1" customHeight="1" x14ac:dyDescent="0.35">
      <c r="A31" s="21"/>
      <c r="B31" s="171"/>
      <c r="C31" s="133"/>
      <c r="D31" s="65" t="s">
        <v>725</v>
      </c>
      <c r="E31" s="67"/>
      <c r="F31" s="261">
        <f>SUM(F32:F38)</f>
        <v>0</v>
      </c>
      <c r="G31" s="261">
        <f t="shared" ref="G31:L31" si="5">SUM(G32:G38)</f>
        <v>0</v>
      </c>
      <c r="H31" s="261">
        <f t="shared" si="5"/>
        <v>0</v>
      </c>
      <c r="I31" s="261">
        <f t="shared" si="5"/>
        <v>0</v>
      </c>
      <c r="J31" s="261">
        <f t="shared" si="5"/>
        <v>0</v>
      </c>
      <c r="K31" s="261">
        <f t="shared" si="5"/>
        <v>0</v>
      </c>
      <c r="L31" s="261">
        <f t="shared" si="5"/>
        <v>0</v>
      </c>
      <c r="M31" s="261">
        <f>SUM(M32:M38)</f>
        <v>0</v>
      </c>
      <c r="N31" s="262">
        <f>SUM(N32:N38)</f>
        <v>0</v>
      </c>
      <c r="O31" s="21"/>
    </row>
    <row r="32" spans="1:24" ht="22.1" customHeight="1" x14ac:dyDescent="0.35">
      <c r="A32" s="21"/>
      <c r="B32" s="171"/>
      <c r="C32" s="133"/>
      <c r="D32" s="72" t="s">
        <v>713</v>
      </c>
      <c r="E32" s="69"/>
      <c r="F32" s="281" t="str">
        <f>IFERROR(VLOOKUP(F5,ลิงค์ชื่อ!B2:P247,7,FALSE),"")</f>
        <v>..........</v>
      </c>
      <c r="G32" s="247"/>
      <c r="H32" s="247"/>
      <c r="I32" s="256">
        <f t="shared" si="1"/>
        <v>0</v>
      </c>
      <c r="J32" s="247"/>
      <c r="K32" s="247"/>
      <c r="L32" s="256">
        <f>SUM(I32:K32)</f>
        <v>0</v>
      </c>
      <c r="M32" s="256" t="str">
        <f t="shared" si="2"/>
        <v>-</v>
      </c>
      <c r="N32" s="283" t="str">
        <f>IFERROR(VLOOKUP(F5,ลิงค์ยุบเลิก!B3:L247,2,FALSE),"")</f>
        <v/>
      </c>
      <c r="O32" s="21"/>
    </row>
    <row r="33" spans="1:15" ht="22.1" customHeight="1" x14ac:dyDescent="0.35">
      <c r="A33" s="21"/>
      <c r="B33" s="171"/>
      <c r="C33" s="133"/>
      <c r="D33" s="72" t="s">
        <v>714</v>
      </c>
      <c r="E33" s="69"/>
      <c r="F33" s="281" t="str">
        <f>IFERROR(VLOOKUP(F5,ลิงค์ชื่อ!B2:P247,8,FALSE),"")</f>
        <v>..........</v>
      </c>
      <c r="G33" s="247"/>
      <c r="H33" s="247"/>
      <c r="I33" s="256">
        <f t="shared" si="1"/>
        <v>0</v>
      </c>
      <c r="J33" s="247"/>
      <c r="K33" s="247"/>
      <c r="L33" s="256">
        <f t="shared" ref="L33:L39" si="6">SUM(I33:K33)</f>
        <v>0</v>
      </c>
      <c r="M33" s="256" t="str">
        <f t="shared" si="2"/>
        <v>-</v>
      </c>
      <c r="N33" s="283" t="str">
        <f>IFERROR(VLOOKUP(F5,ลิงค์ยุบเลิก!B3:L247,3,FALSE),"")</f>
        <v/>
      </c>
      <c r="O33" s="21"/>
    </row>
    <row r="34" spans="1:15" ht="22.1" customHeight="1" x14ac:dyDescent="0.35">
      <c r="A34" s="21"/>
      <c r="B34" s="171"/>
      <c r="C34" s="133"/>
      <c r="D34" s="72" t="s">
        <v>715</v>
      </c>
      <c r="E34" s="69"/>
      <c r="F34" s="281" t="str">
        <f>IFERROR(VLOOKUP(F5,ลิงค์ชื่อ!B2:P247,9,FALSE),"")</f>
        <v>..........</v>
      </c>
      <c r="G34" s="247"/>
      <c r="H34" s="247"/>
      <c r="I34" s="256">
        <f t="shared" si="1"/>
        <v>0</v>
      </c>
      <c r="J34" s="247"/>
      <c r="K34" s="247"/>
      <c r="L34" s="256">
        <f t="shared" si="6"/>
        <v>0</v>
      </c>
      <c r="M34" s="256" t="str">
        <f t="shared" si="2"/>
        <v>-</v>
      </c>
      <c r="N34" s="283" t="str">
        <f>IFERROR(VLOOKUP(F5,ลิงค์ยุบเลิก!B3:L247,4,FALSE),"")</f>
        <v/>
      </c>
      <c r="O34" s="21"/>
    </row>
    <row r="35" spans="1:15" ht="22.1" customHeight="1" x14ac:dyDescent="0.35">
      <c r="A35" s="21"/>
      <c r="B35" s="171"/>
      <c r="C35" s="133"/>
      <c r="D35" s="72" t="s">
        <v>716</v>
      </c>
      <c r="E35" s="69"/>
      <c r="F35" s="281" t="str">
        <f>IFERROR(VLOOKUP(F5,ลิงค์ชื่อ!B2:P247,10,FALSE),"")</f>
        <v>..........</v>
      </c>
      <c r="G35" s="247"/>
      <c r="H35" s="247"/>
      <c r="I35" s="256">
        <f t="shared" si="1"/>
        <v>0</v>
      </c>
      <c r="J35" s="247"/>
      <c r="K35" s="247"/>
      <c r="L35" s="256">
        <f t="shared" si="6"/>
        <v>0</v>
      </c>
      <c r="M35" s="256" t="str">
        <f t="shared" si="2"/>
        <v>-</v>
      </c>
      <c r="N35" s="283" t="str">
        <f>IFERROR(VLOOKUP(F5,ลิงค์ยุบเลิก!B3:L247,5,FALSE),"")</f>
        <v/>
      </c>
      <c r="O35" s="21"/>
    </row>
    <row r="36" spans="1:15" ht="22.1" customHeight="1" x14ac:dyDescent="0.35">
      <c r="A36" s="21"/>
      <c r="B36" s="171"/>
      <c r="C36" s="133"/>
      <c r="D36" s="72" t="s">
        <v>717</v>
      </c>
      <c r="E36" s="69"/>
      <c r="F36" s="281" t="str">
        <f>IFERROR(VLOOKUP(F5,ลิงค์ชื่อ!B2:P247,11,FALSE),"")</f>
        <v>..........</v>
      </c>
      <c r="G36" s="247"/>
      <c r="H36" s="247"/>
      <c r="I36" s="256">
        <f t="shared" si="1"/>
        <v>0</v>
      </c>
      <c r="J36" s="247"/>
      <c r="K36" s="247"/>
      <c r="L36" s="256">
        <f t="shared" si="6"/>
        <v>0</v>
      </c>
      <c r="M36" s="256" t="str">
        <f>IFERROR(IF(F36&gt;0,(L36-F36),"-"),"-")</f>
        <v>-</v>
      </c>
      <c r="N36" s="283" t="str">
        <f>IFERROR(VLOOKUP(F5,ลิงค์ยุบเลิก!B3:L247,6,FALSE),"")</f>
        <v/>
      </c>
      <c r="O36" s="21"/>
    </row>
    <row r="37" spans="1:15" ht="22.1" customHeight="1" x14ac:dyDescent="0.35">
      <c r="A37" s="21"/>
      <c r="B37" s="171"/>
      <c r="C37" s="133"/>
      <c r="D37" s="72" t="s">
        <v>718</v>
      </c>
      <c r="E37" s="69"/>
      <c r="F37" s="281" t="str">
        <f>IFERROR(VLOOKUP(F5,ลิงค์ชื่อ!B2:P247,12,FALSE),"")</f>
        <v>..........</v>
      </c>
      <c r="G37" s="247"/>
      <c r="H37" s="247"/>
      <c r="I37" s="256">
        <f>SUM(G37:H37)</f>
        <v>0</v>
      </c>
      <c r="J37" s="247"/>
      <c r="K37" s="247"/>
      <c r="L37" s="256">
        <f t="shared" si="6"/>
        <v>0</v>
      </c>
      <c r="M37" s="256" t="str">
        <f t="shared" si="2"/>
        <v>-</v>
      </c>
      <c r="N37" s="283" t="str">
        <f>IFERROR(VLOOKUP(F5,ลิงค์ยุบเลิก!B3:L247,7,FALSE),"")</f>
        <v/>
      </c>
      <c r="O37" s="21"/>
    </row>
    <row r="38" spans="1:15" ht="22.1" customHeight="1" x14ac:dyDescent="0.35">
      <c r="A38" s="21"/>
      <c r="B38" s="171"/>
      <c r="C38" s="133"/>
      <c r="D38" s="154" t="s">
        <v>719</v>
      </c>
      <c r="E38" s="155"/>
      <c r="F38" s="282" t="str">
        <f>IFERROR(VLOOKUP(F5,ลิงค์ชื่อ!B2:P247,13,FALSE),"")</f>
        <v>..........</v>
      </c>
      <c r="G38" s="249"/>
      <c r="H38" s="249"/>
      <c r="I38" s="257">
        <f t="shared" si="1"/>
        <v>0</v>
      </c>
      <c r="J38" s="249"/>
      <c r="K38" s="249"/>
      <c r="L38" s="257">
        <f t="shared" si="6"/>
        <v>0</v>
      </c>
      <c r="M38" s="257" t="str">
        <f t="shared" si="2"/>
        <v>-</v>
      </c>
      <c r="N38" s="284" t="str">
        <f>IFERROR(VLOOKUP(F5,ลิงค์ยุบเลิก!B3:L247,8,FALSE),"")</f>
        <v/>
      </c>
      <c r="O38" s="21"/>
    </row>
    <row r="39" spans="1:15" ht="22.1" customHeight="1" x14ac:dyDescent="0.35">
      <c r="A39" s="21"/>
      <c r="B39" s="171"/>
      <c r="C39" s="133" t="s">
        <v>642</v>
      </c>
      <c r="D39" s="149" t="s">
        <v>308</v>
      </c>
      <c r="E39" s="150"/>
      <c r="F39" s="252"/>
      <c r="G39" s="253"/>
      <c r="H39" s="253"/>
      <c r="I39" s="258">
        <f t="shared" si="1"/>
        <v>0</v>
      </c>
      <c r="J39" s="253"/>
      <c r="K39" s="253"/>
      <c r="L39" s="258">
        <f t="shared" si="6"/>
        <v>0</v>
      </c>
      <c r="M39" s="258" t="str">
        <f t="shared" si="2"/>
        <v>-</v>
      </c>
      <c r="N39" s="285" t="str">
        <f>IFERROR(VLOOKUP(F5,ลิงค์ยุบเลิก!B3:L247,11,FALSE),"")</f>
        <v/>
      </c>
      <c r="O39" s="21"/>
    </row>
    <row r="40" spans="1:15" ht="21.75" thickBot="1" x14ac:dyDescent="0.4">
      <c r="A40" s="21"/>
      <c r="B40" s="177"/>
      <c r="C40" s="178"/>
      <c r="D40" s="178" t="s">
        <v>21</v>
      </c>
      <c r="E40" s="179"/>
      <c r="F40" s="254">
        <f t="shared" ref="F40:M40" si="7">SUM(F22:F27,F39:F39)</f>
        <v>0</v>
      </c>
      <c r="G40" s="254">
        <f t="shared" si="7"/>
        <v>0</v>
      </c>
      <c r="H40" s="254">
        <f t="shared" si="7"/>
        <v>0</v>
      </c>
      <c r="I40" s="254">
        <f t="shared" si="7"/>
        <v>0</v>
      </c>
      <c r="J40" s="254">
        <f t="shared" si="7"/>
        <v>0</v>
      </c>
      <c r="K40" s="254">
        <f t="shared" si="7"/>
        <v>0</v>
      </c>
      <c r="L40" s="254">
        <f t="shared" si="7"/>
        <v>0</v>
      </c>
      <c r="M40" s="254">
        <f t="shared" si="7"/>
        <v>0</v>
      </c>
      <c r="N40" s="255">
        <f>SUM(N27,N39)</f>
        <v>0</v>
      </c>
      <c r="O40" s="21"/>
    </row>
    <row r="41" spans="1:15" ht="8.85" customHeight="1" x14ac:dyDescent="0.35">
      <c r="A41" s="21"/>
      <c r="B41" s="223"/>
      <c r="C41" s="223"/>
      <c r="D41" s="223"/>
      <c r="E41" s="223"/>
      <c r="F41" s="224"/>
      <c r="G41" s="224"/>
      <c r="H41" s="224"/>
      <c r="I41" s="224"/>
      <c r="J41" s="224"/>
      <c r="K41" s="224"/>
      <c r="L41" s="224"/>
      <c r="M41" s="224"/>
      <c r="N41" s="225"/>
      <c r="O41" s="21"/>
    </row>
    <row r="42" spans="1:15" ht="10.199999999999999" customHeight="1" x14ac:dyDescent="0.3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1:15" ht="22.1" customHeight="1" x14ac:dyDescent="0.35">
      <c r="A43" s="21"/>
      <c r="B43" s="73"/>
      <c r="C43" s="74"/>
      <c r="D43" s="74"/>
      <c r="E43" s="75"/>
      <c r="F43" s="21"/>
      <c r="G43" s="21"/>
      <c r="H43" s="21"/>
      <c r="I43" s="73"/>
      <c r="J43" s="74"/>
      <c r="K43" s="74"/>
      <c r="L43" s="264" t="s">
        <v>37</v>
      </c>
      <c r="M43" s="74"/>
      <c r="N43" s="75"/>
      <c r="O43" s="21"/>
    </row>
    <row r="44" spans="1:15" ht="23.95" customHeight="1" x14ac:dyDescent="0.35">
      <c r="A44" s="21"/>
      <c r="B44" s="77"/>
      <c r="C44" s="78" t="s">
        <v>38</v>
      </c>
      <c r="D44" s="83"/>
      <c r="E44" s="79"/>
      <c r="F44" s="21"/>
      <c r="G44" s="21"/>
      <c r="H44" s="21"/>
      <c r="I44" s="77"/>
      <c r="J44" s="21"/>
      <c r="K44" s="21"/>
      <c r="L44" s="265" t="s">
        <v>39</v>
      </c>
      <c r="M44" s="21"/>
      <c r="N44" s="79"/>
      <c r="O44" s="21"/>
    </row>
    <row r="45" spans="1:15" ht="22.1" customHeight="1" x14ac:dyDescent="0.35">
      <c r="A45" s="21"/>
      <c r="B45" s="77"/>
      <c r="C45" s="78" t="s">
        <v>40</v>
      </c>
      <c r="D45" s="87"/>
      <c r="E45" s="79"/>
      <c r="F45" s="21"/>
      <c r="G45" s="21"/>
      <c r="H45" s="21"/>
      <c r="I45" s="77"/>
      <c r="J45" s="21"/>
      <c r="K45" s="21"/>
      <c r="L45" s="265" t="s">
        <v>756</v>
      </c>
      <c r="M45" s="21"/>
      <c r="N45" s="79"/>
      <c r="O45" s="21"/>
    </row>
    <row r="46" spans="1:15" ht="22.1" customHeight="1" x14ac:dyDescent="0.35">
      <c r="A46" s="21"/>
      <c r="B46" s="80"/>
      <c r="C46" s="32"/>
      <c r="D46" s="32"/>
      <c r="E46" s="81"/>
      <c r="F46" s="21"/>
      <c r="G46" s="21"/>
      <c r="H46" s="21"/>
      <c r="I46" s="80"/>
      <c r="J46" s="32"/>
      <c r="K46" s="32"/>
      <c r="L46" s="266" t="s">
        <v>41</v>
      </c>
      <c r="M46" s="32"/>
      <c r="N46" s="81"/>
      <c r="O46" s="21"/>
    </row>
    <row r="47" spans="1:15" ht="10.199999999999999" customHeight="1" x14ac:dyDescent="0.3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15" ht="6.8" customHeight="1" x14ac:dyDescent="0.35"/>
    <row r="49" spans="1:15" x14ac:dyDescent="0.35">
      <c r="A49" s="194" t="s">
        <v>657</v>
      </c>
      <c r="B49" s="195"/>
      <c r="C49" s="196"/>
      <c r="D49" s="196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7"/>
    </row>
    <row r="50" spans="1:15" ht="22.95" customHeight="1" x14ac:dyDescent="0.35">
      <c r="A50" s="198"/>
      <c r="B50" s="135" t="s">
        <v>632</v>
      </c>
      <c r="C50" s="20" t="s">
        <v>620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199"/>
    </row>
    <row r="51" spans="1:15" ht="22.95" customHeight="1" x14ac:dyDescent="0.35">
      <c r="A51" s="198"/>
      <c r="B51" s="135" t="s">
        <v>633</v>
      </c>
      <c r="C51" s="20" t="s">
        <v>625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199"/>
    </row>
    <row r="52" spans="1:15" ht="22.95" customHeight="1" x14ac:dyDescent="0.35">
      <c r="A52" s="198"/>
      <c r="B52" s="135" t="s">
        <v>634</v>
      </c>
      <c r="C52" s="20" t="s">
        <v>828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199"/>
    </row>
    <row r="53" spans="1:15" ht="22.95" customHeight="1" x14ac:dyDescent="0.35">
      <c r="A53" s="198"/>
      <c r="B53" s="136" t="s">
        <v>635</v>
      </c>
      <c r="C53" s="20" t="s">
        <v>626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199"/>
    </row>
    <row r="54" spans="1:15" s="6" customFormat="1" ht="22.95" customHeight="1" x14ac:dyDescent="0.35">
      <c r="A54" s="200"/>
      <c r="B54" s="136" t="s">
        <v>636</v>
      </c>
      <c r="C54" s="115" t="s">
        <v>832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201"/>
    </row>
    <row r="55" spans="1:15" s="6" customFormat="1" ht="22.95" customHeight="1" x14ac:dyDescent="0.35">
      <c r="A55" s="200"/>
      <c r="B55" s="116"/>
      <c r="C55" s="115" t="s">
        <v>637</v>
      </c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201"/>
    </row>
    <row r="56" spans="1:15" s="6" customFormat="1" x14ac:dyDescent="0.35">
      <c r="A56" s="200"/>
      <c r="B56" s="115"/>
      <c r="C56" s="116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201"/>
    </row>
    <row r="57" spans="1:15" ht="23.8" x14ac:dyDescent="0.4">
      <c r="A57" s="202"/>
      <c r="B57" s="417"/>
      <c r="C57" s="418"/>
      <c r="D57" s="104" t="s">
        <v>730</v>
      </c>
      <c r="O57" s="199"/>
    </row>
    <row r="58" spans="1:15" x14ac:dyDescent="0.35">
      <c r="A58" s="202"/>
      <c r="B58" s="419"/>
      <c r="C58" s="420"/>
      <c r="D58" s="104" t="s">
        <v>43</v>
      </c>
      <c r="O58" s="199"/>
    </row>
    <row r="59" spans="1:15" ht="23.8" x14ac:dyDescent="0.4">
      <c r="A59" s="203"/>
      <c r="B59" s="421"/>
      <c r="C59" s="422"/>
      <c r="D59" s="230" t="s">
        <v>731</v>
      </c>
      <c r="E59" s="204"/>
      <c r="F59" s="204"/>
      <c r="G59" s="204"/>
      <c r="H59" s="204"/>
      <c r="I59" s="204"/>
      <c r="J59" s="204"/>
      <c r="K59" s="204"/>
      <c r="L59" s="204"/>
      <c r="M59" s="204"/>
      <c r="N59" s="204"/>
      <c r="O59" s="205"/>
    </row>
  </sheetData>
  <sheetProtection algorithmName="SHA-512" hashValue="BqH72K/FIzZ4GtvgWLAV+uHbQQWw9uLlLeSY8BiKL4gZ76nppG5RQLAySAvhHsETRDNwOH5vPPbeJwIGs6Qfhw==" saltValue="7VtA7w5mFNhyLBkej8sDRA==" spinCount="100000" sheet="1" objects="1" scenarios="1"/>
  <protectedRanges>
    <protectedRange sqref="A42:XFD47" name="ช่วง3"/>
    <protectedRange sqref="J22:K24 J32:K39 G26:H26 J26:K26 G29:H30 J29:K30 G32:H38 F39:H39 G22:H24" name="ช่วง2"/>
    <protectedRange sqref="F5 A8:XFD11 M15 A6:XFD6" name="ช่วง1"/>
  </protectedRanges>
  <mergeCells count="4">
    <mergeCell ref="F5:K5"/>
    <mergeCell ref="B57:C57"/>
    <mergeCell ref="B58:C58"/>
    <mergeCell ref="B59:C59"/>
  </mergeCells>
  <conditionalFormatting sqref="F28:N28">
    <cfRule type="cellIs" dxfId="23" priority="5" operator="notEqual">
      <formula>F$31</formula>
    </cfRule>
  </conditionalFormatting>
  <conditionalFormatting sqref="G27:N27">
    <cfRule type="cellIs" dxfId="22" priority="9" operator="equal">
      <formula>0</formula>
    </cfRule>
  </conditionalFormatting>
  <conditionalFormatting sqref="I22:I26 F40:N48">
    <cfRule type="cellIs" dxfId="21" priority="4" operator="equal">
      <formula>0</formula>
    </cfRule>
  </conditionalFormatting>
  <conditionalFormatting sqref="I29:I30 I32:I39 M33:M39 G34:H34">
    <cfRule type="cellIs" dxfId="20" priority="14" operator="equal">
      <formula>0</formula>
    </cfRule>
  </conditionalFormatting>
  <conditionalFormatting sqref="J34:K34">
    <cfRule type="cellIs" dxfId="19" priority="10" operator="equal">
      <formula>0</formula>
    </cfRule>
  </conditionalFormatting>
  <conditionalFormatting sqref="L22:L24">
    <cfRule type="cellIs" dxfId="18" priority="6" operator="equal">
      <formula>0</formula>
    </cfRule>
  </conditionalFormatting>
  <conditionalFormatting sqref="L26">
    <cfRule type="cellIs" dxfId="17" priority="13" operator="equal">
      <formula>0</formula>
    </cfRule>
  </conditionalFormatting>
  <conditionalFormatting sqref="L29:L30 L32:L39">
    <cfRule type="cellIs" dxfId="16" priority="8" operator="equal">
      <formula>0</formula>
    </cfRule>
  </conditionalFormatting>
  <conditionalFormatting sqref="M15">
    <cfRule type="cellIs" dxfId="15" priority="12" operator="equal">
      <formula>0</formula>
    </cfRule>
  </conditionalFormatting>
  <conditionalFormatting sqref="M22">
    <cfRule type="cellIs" priority="3" operator="notEqual">
      <formula>0</formula>
    </cfRule>
  </conditionalFormatting>
  <conditionalFormatting sqref="M22:M23">
    <cfRule type="cellIs" dxfId="14" priority="1" operator="notEqual">
      <formula>0</formula>
    </cfRule>
  </conditionalFormatting>
  <conditionalFormatting sqref="M24">
    <cfRule type="cellIs" dxfId="13" priority="11" operator="equal">
      <formula>0</formula>
    </cfRule>
  </conditionalFormatting>
  <dataValidations count="1">
    <dataValidation type="list" allowBlank="1" showInputMessage="1" showErrorMessage="1" sqref="F5" xr:uid="{D11F12CC-8044-4705-86D8-3D15CAEBE37F}">
      <formula1>สพท</formula1>
    </dataValidation>
  </dataValidations>
  <printOptions horizontalCentered="1"/>
  <pageMargins left="0.31496062992125984" right="0.19685039370078741" top="0.35433070866141736" bottom="0.19685039370078741" header="0.19685039370078741" footer="0.11811023622047245"/>
  <pageSetup paperSize="9" scale="77" orientation="portrait" r:id="rId1"/>
  <headerFooter differentOddEven="1">
    <oddHeader>&amp;R&amp;"TH SarabunPSK,ธรรมดา"สิ่งที่ส่งมาด้วย 4</oddHeader>
  </headerFooter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B30D4-3061-4C6D-9306-62030D17C249}">
  <sheetPr>
    <tabColor rgb="FFFFFFCC"/>
  </sheetPr>
  <dimension ref="A1:L43"/>
  <sheetViews>
    <sheetView view="pageBreakPreview" zoomScaleNormal="100" zoomScaleSheetLayoutView="100" workbookViewId="0"/>
  </sheetViews>
  <sheetFormatPr defaultColWidth="9" defaultRowHeight="21.1" x14ac:dyDescent="0.35"/>
  <cols>
    <col min="1" max="1" width="5.6640625" style="4" customWidth="1"/>
    <col min="2" max="2" width="7.6640625" style="4" customWidth="1"/>
    <col min="3" max="3" width="25.6640625" style="4" customWidth="1"/>
    <col min="4" max="4" width="30.6640625" style="4" customWidth="1"/>
    <col min="5" max="6" width="12.6640625" style="4" customWidth="1"/>
    <col min="7" max="7" width="8.6640625" style="4" customWidth="1"/>
    <col min="8" max="8" width="7.6640625" style="4" customWidth="1"/>
    <col min="9" max="9" width="30.6640625" style="4" customWidth="1"/>
    <col min="10" max="10" width="13.6640625" style="4" customWidth="1"/>
    <col min="11" max="11" width="8.6640625" style="4" customWidth="1"/>
    <col min="12" max="12" width="21.33203125" style="4" customWidth="1"/>
    <col min="13" max="16384" width="9" style="4"/>
  </cols>
  <sheetData>
    <row r="1" spans="1:12" x14ac:dyDescent="0.35">
      <c r="L1" s="2" t="s">
        <v>45</v>
      </c>
    </row>
    <row r="2" spans="1:12" x14ac:dyDescent="0.35">
      <c r="L2" s="2" t="s">
        <v>661</v>
      </c>
    </row>
    <row r="3" spans="1:12" ht="10.199999999999999" customHeight="1" x14ac:dyDescent="0.35">
      <c r="L3" s="2"/>
    </row>
    <row r="4" spans="1:12" ht="21.25" customHeight="1" x14ac:dyDescent="0.35">
      <c r="A4" s="3" t="s">
        <v>772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1.25" customHeight="1" x14ac:dyDescent="0.35">
      <c r="A5" s="3" t="str">
        <f>'สพฐ.คปร.1'!E5&amp;'สพฐ.คปร.1'!F5</f>
        <v>สำนักงานเขตพื้นที่การศึกษา.....................................................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1.25" customHeight="1" x14ac:dyDescent="0.35">
      <c r="A6" s="3" t="str">
        <f>'สพฐ.คปร.1'!H6&amp;'สพฐ.คปร.1'!I6&amp;" "&amp;'สพฐ.คปร.1'!J6&amp;" "&amp;'สพฐ.คปร.1'!J6&amp;" "&amp;'สพฐ.คปร.1'!K6</f>
        <v>ส่งพร้อมหนังสือสำนักงานเขตพื้นที่การศึกษา..................................................... ศธ ........../.......... ลงวันที่ ลงวันที่ ...........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0.199999999999999" customHeight="1" x14ac:dyDescent="0.35"/>
    <row r="8" spans="1:12" ht="41.95" customHeight="1" x14ac:dyDescent="0.35">
      <c r="A8" s="423" t="s">
        <v>297</v>
      </c>
      <c r="B8" s="425" t="s">
        <v>293</v>
      </c>
      <c r="C8" s="426"/>
      <c r="D8" s="426"/>
      <c r="E8" s="426"/>
      <c r="F8" s="426"/>
      <c r="G8" s="427"/>
      <c r="H8" s="428" t="s">
        <v>827</v>
      </c>
      <c r="I8" s="429"/>
      <c r="J8" s="429"/>
      <c r="K8" s="429"/>
      <c r="L8" s="430" t="s">
        <v>42</v>
      </c>
    </row>
    <row r="9" spans="1:12" ht="42.15" x14ac:dyDescent="0.35">
      <c r="A9" s="424"/>
      <c r="B9" s="15" t="s">
        <v>46</v>
      </c>
      <c r="C9" s="15" t="s">
        <v>822</v>
      </c>
      <c r="D9" s="16" t="s">
        <v>47</v>
      </c>
      <c r="E9" s="15" t="s">
        <v>48</v>
      </c>
      <c r="F9" s="15" t="s">
        <v>644</v>
      </c>
      <c r="G9" s="15" t="s">
        <v>50</v>
      </c>
      <c r="H9" s="15" t="s">
        <v>46</v>
      </c>
      <c r="I9" s="16" t="s">
        <v>47</v>
      </c>
      <c r="J9" s="15" t="s">
        <v>644</v>
      </c>
      <c r="K9" s="107" t="s">
        <v>50</v>
      </c>
      <c r="L9" s="424"/>
    </row>
    <row r="10" spans="1:12" ht="21.25" customHeight="1" x14ac:dyDescent="0.35">
      <c r="A10" s="7">
        <v>1</v>
      </c>
      <c r="B10" s="7"/>
      <c r="C10" s="410"/>
      <c r="D10" s="12"/>
      <c r="E10" s="112"/>
      <c r="F10" s="112"/>
      <c r="G10" s="9"/>
      <c r="H10" s="7"/>
      <c r="I10" s="12"/>
      <c r="J10" s="112"/>
      <c r="K10" s="9"/>
      <c r="L10" s="278"/>
    </row>
    <row r="11" spans="1:12" ht="21.25" customHeight="1" x14ac:dyDescent="0.35">
      <c r="A11" s="11">
        <v>2</v>
      </c>
      <c r="B11" s="11"/>
      <c r="C11" s="8"/>
      <c r="D11" s="12"/>
      <c r="E11" s="8"/>
      <c r="F11" s="8"/>
      <c r="G11" s="13"/>
      <c r="H11" s="11"/>
      <c r="I11" s="12"/>
      <c r="J11" s="8"/>
      <c r="K11" s="13"/>
      <c r="L11" s="279"/>
    </row>
    <row r="12" spans="1:12" ht="21.25" customHeight="1" x14ac:dyDescent="0.35">
      <c r="A12" s="11">
        <v>3</v>
      </c>
      <c r="B12" s="11"/>
      <c r="C12" s="8"/>
      <c r="D12" s="12"/>
      <c r="E12" s="8"/>
      <c r="F12" s="8"/>
      <c r="G12" s="13"/>
      <c r="H12" s="11"/>
      <c r="I12" s="12"/>
      <c r="J12" s="8"/>
      <c r="K12" s="13"/>
      <c r="L12" s="279"/>
    </row>
    <row r="13" spans="1:12" ht="21.25" customHeight="1" x14ac:dyDescent="0.35">
      <c r="A13" s="11">
        <v>4</v>
      </c>
      <c r="B13" s="11"/>
      <c r="C13" s="8"/>
      <c r="D13" s="12"/>
      <c r="E13" s="8"/>
      <c r="F13" s="8"/>
      <c r="G13" s="13"/>
      <c r="H13" s="11"/>
      <c r="I13" s="12"/>
      <c r="J13" s="8"/>
      <c r="K13" s="13"/>
      <c r="L13" s="279"/>
    </row>
    <row r="14" spans="1:12" ht="21.25" customHeight="1" x14ac:dyDescent="0.35">
      <c r="A14" s="11">
        <v>5</v>
      </c>
      <c r="B14" s="11"/>
      <c r="C14" s="8"/>
      <c r="D14" s="12"/>
      <c r="E14" s="8"/>
      <c r="F14" s="8"/>
      <c r="G14" s="13"/>
      <c r="H14" s="11"/>
      <c r="I14" s="12"/>
      <c r="J14" s="8"/>
      <c r="K14" s="13"/>
      <c r="L14" s="279"/>
    </row>
    <row r="15" spans="1:12" ht="21.25" customHeight="1" x14ac:dyDescent="0.35">
      <c r="A15" s="11">
        <v>6</v>
      </c>
      <c r="B15" s="11"/>
      <c r="C15" s="8"/>
      <c r="D15" s="12"/>
      <c r="E15" s="8"/>
      <c r="F15" s="8"/>
      <c r="G15" s="13"/>
      <c r="H15" s="11"/>
      <c r="I15" s="12"/>
      <c r="J15" s="8"/>
      <c r="K15" s="13"/>
      <c r="L15" s="279"/>
    </row>
    <row r="16" spans="1:12" ht="21.25" customHeight="1" x14ac:dyDescent="0.35">
      <c r="A16" s="11">
        <v>7</v>
      </c>
      <c r="B16" s="11"/>
      <c r="C16" s="8"/>
      <c r="D16" s="12"/>
      <c r="E16" s="8"/>
      <c r="F16" s="8"/>
      <c r="G16" s="13"/>
      <c r="H16" s="11"/>
      <c r="I16" s="12"/>
      <c r="J16" s="8"/>
      <c r="K16" s="13"/>
      <c r="L16" s="279"/>
    </row>
    <row r="17" spans="1:12" ht="21.25" customHeight="1" x14ac:dyDescent="0.35">
      <c r="A17" s="11">
        <v>8</v>
      </c>
      <c r="B17" s="11"/>
      <c r="C17" s="8"/>
      <c r="D17" s="12"/>
      <c r="E17" s="8"/>
      <c r="F17" s="8"/>
      <c r="G17" s="13"/>
      <c r="H17" s="11"/>
      <c r="I17" s="12"/>
      <c r="J17" s="8"/>
      <c r="K17" s="13"/>
      <c r="L17" s="279"/>
    </row>
    <row r="18" spans="1:12" ht="21.25" customHeight="1" x14ac:dyDescent="0.35">
      <c r="A18" s="11">
        <v>9</v>
      </c>
      <c r="B18" s="11"/>
      <c r="C18" s="8"/>
      <c r="D18" s="12"/>
      <c r="E18" s="8"/>
      <c r="F18" s="8"/>
      <c r="G18" s="13"/>
      <c r="H18" s="11"/>
      <c r="I18" s="12"/>
      <c r="J18" s="8"/>
      <c r="K18" s="13"/>
      <c r="L18" s="279"/>
    </row>
    <row r="19" spans="1:12" ht="21.25" customHeight="1" x14ac:dyDescent="0.35">
      <c r="A19" s="11">
        <v>10</v>
      </c>
      <c r="B19" s="11"/>
      <c r="C19" s="8"/>
      <c r="D19" s="12"/>
      <c r="E19" s="8"/>
      <c r="F19" s="8"/>
      <c r="G19" s="13"/>
      <c r="H19" s="11"/>
      <c r="I19" s="12"/>
      <c r="J19" s="8"/>
      <c r="K19" s="13"/>
      <c r="L19" s="279"/>
    </row>
    <row r="20" spans="1:12" ht="21.25" customHeight="1" x14ac:dyDescent="0.35">
      <c r="A20" s="11">
        <v>11</v>
      </c>
      <c r="B20" s="11"/>
      <c r="C20" s="8"/>
      <c r="D20" s="12"/>
      <c r="E20" s="8"/>
      <c r="F20" s="8"/>
      <c r="G20" s="13"/>
      <c r="H20" s="11"/>
      <c r="I20" s="12"/>
      <c r="J20" s="8"/>
      <c r="K20" s="13"/>
      <c r="L20" s="279"/>
    </row>
    <row r="21" spans="1:12" ht="21.25" customHeight="1" x14ac:dyDescent="0.35">
      <c r="A21" s="11">
        <v>12</v>
      </c>
      <c r="B21" s="11"/>
      <c r="C21" s="8"/>
      <c r="D21" s="12"/>
      <c r="E21" s="8"/>
      <c r="F21" s="8"/>
      <c r="G21" s="13"/>
      <c r="H21" s="11"/>
      <c r="I21" s="12"/>
      <c r="J21" s="8"/>
      <c r="K21" s="13"/>
      <c r="L21" s="279"/>
    </row>
    <row r="22" spans="1:12" ht="21.25" customHeight="1" x14ac:dyDescent="0.35">
      <c r="A22" s="11">
        <v>13</v>
      </c>
      <c r="B22" s="11"/>
      <c r="C22" s="8"/>
      <c r="D22" s="12"/>
      <c r="E22" s="8"/>
      <c r="F22" s="8"/>
      <c r="G22" s="13"/>
      <c r="H22" s="11"/>
      <c r="I22" s="12"/>
      <c r="J22" s="8"/>
      <c r="K22" s="13"/>
      <c r="L22" s="279"/>
    </row>
    <row r="23" spans="1:12" ht="21.25" customHeight="1" x14ac:dyDescent="0.35">
      <c r="A23" s="11">
        <v>14</v>
      </c>
      <c r="B23" s="11"/>
      <c r="C23" s="8"/>
      <c r="D23" s="12"/>
      <c r="E23" s="8"/>
      <c r="F23" s="8"/>
      <c r="G23" s="13"/>
      <c r="H23" s="11"/>
      <c r="I23" s="12"/>
      <c r="J23" s="8"/>
      <c r="K23" s="13"/>
      <c r="L23" s="279"/>
    </row>
    <row r="24" spans="1:12" ht="21.25" customHeight="1" x14ac:dyDescent="0.35">
      <c r="A24" s="11">
        <v>15</v>
      </c>
      <c r="B24" s="11"/>
      <c r="C24" s="8"/>
      <c r="D24" s="12"/>
      <c r="E24" s="8"/>
      <c r="F24" s="8"/>
      <c r="G24" s="13"/>
      <c r="H24" s="11"/>
      <c r="I24" s="12"/>
      <c r="J24" s="8"/>
      <c r="K24" s="13"/>
      <c r="L24" s="279"/>
    </row>
    <row r="25" spans="1:12" ht="21.25" customHeight="1" x14ac:dyDescent="0.35">
      <c r="A25" s="108"/>
      <c r="B25" s="108"/>
      <c r="C25" s="106"/>
      <c r="D25" s="109"/>
      <c r="E25" s="106"/>
      <c r="F25" s="106"/>
      <c r="G25" s="110"/>
      <c r="H25" s="108"/>
      <c r="I25" s="109"/>
      <c r="J25" s="106"/>
      <c r="K25" s="110"/>
      <c r="L25" s="280"/>
    </row>
    <row r="27" spans="1:12" x14ac:dyDescent="0.35">
      <c r="K27" s="213" t="s">
        <v>37</v>
      </c>
      <c r="L27" s="214"/>
    </row>
    <row r="28" spans="1:12" x14ac:dyDescent="0.35">
      <c r="K28" s="215"/>
      <c r="L28" s="216"/>
    </row>
    <row r="29" spans="1:12" x14ac:dyDescent="0.35">
      <c r="K29" s="215" t="str">
        <f>'สพฐ.คปร.1'!L45</f>
        <v>(..............................................)</v>
      </c>
      <c r="L29" s="216"/>
    </row>
    <row r="30" spans="1:12" x14ac:dyDescent="0.35">
      <c r="K30" s="217" t="str">
        <f>'สพฐ.คปร.1'!L46</f>
        <v>ตำแหน่ง ผอ.กลุ่มบริหารงานบุคคล</v>
      </c>
      <c r="L30" s="218"/>
    </row>
    <row r="31" spans="1:12" x14ac:dyDescent="0.35">
      <c r="K31" s="134"/>
      <c r="L31" s="134"/>
    </row>
    <row r="32" spans="1:12" ht="21.25" customHeight="1" x14ac:dyDescent="0.35">
      <c r="A32" s="194" t="s">
        <v>657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7"/>
    </row>
    <row r="33" spans="1:12" ht="21.25" customHeight="1" x14ac:dyDescent="0.35">
      <c r="A33" s="411"/>
      <c r="B33" s="4" t="s">
        <v>823</v>
      </c>
      <c r="L33" s="209"/>
    </row>
    <row r="34" spans="1:12" ht="21.25" customHeight="1" x14ac:dyDescent="0.35">
      <c r="A34" s="208"/>
      <c r="B34" s="4" t="s">
        <v>824</v>
      </c>
      <c r="L34" s="209"/>
    </row>
    <row r="35" spans="1:12" ht="21.25" customHeight="1" x14ac:dyDescent="0.35">
      <c r="A35" s="208"/>
      <c r="B35" s="4" t="s">
        <v>825</v>
      </c>
      <c r="L35" s="209"/>
    </row>
    <row r="36" spans="1:12" ht="21.25" customHeight="1" x14ac:dyDescent="0.35">
      <c r="A36" s="208"/>
      <c r="B36" s="4" t="s">
        <v>826</v>
      </c>
      <c r="L36" s="209"/>
    </row>
    <row r="37" spans="1:12" ht="21.25" customHeight="1" x14ac:dyDescent="0.35">
      <c r="A37" s="208"/>
      <c r="B37" s="4" t="s">
        <v>829</v>
      </c>
      <c r="L37" s="209"/>
    </row>
    <row r="38" spans="1:12" s="227" customFormat="1" ht="21.25" customHeight="1" x14ac:dyDescent="0.35">
      <c r="A38" s="226"/>
      <c r="B38" s="227" t="s">
        <v>834</v>
      </c>
      <c r="L38" s="228"/>
    </row>
    <row r="39" spans="1:12" ht="21.25" customHeight="1" x14ac:dyDescent="0.35">
      <c r="A39" s="208"/>
      <c r="L39" s="209"/>
    </row>
    <row r="40" spans="1:12" ht="21.25" customHeight="1" x14ac:dyDescent="0.35">
      <c r="A40" s="208"/>
      <c r="B40" s="17"/>
      <c r="C40" s="1" t="s">
        <v>0</v>
      </c>
      <c r="L40" s="209"/>
    </row>
    <row r="41" spans="1:12" ht="21.25" customHeight="1" x14ac:dyDescent="0.35">
      <c r="A41" s="208"/>
      <c r="B41" s="18"/>
      <c r="C41" s="1" t="s">
        <v>43</v>
      </c>
      <c r="L41" s="209"/>
    </row>
    <row r="42" spans="1:12" x14ac:dyDescent="0.35">
      <c r="A42" s="208"/>
      <c r="B42" s="19"/>
      <c r="C42" s="1" t="s">
        <v>44</v>
      </c>
      <c r="L42" s="209"/>
    </row>
    <row r="43" spans="1:12" x14ac:dyDescent="0.35">
      <c r="A43" s="210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2"/>
    </row>
  </sheetData>
  <protectedRanges>
    <protectedRange sqref="A8:XFD31" name="ช่วง1"/>
  </protectedRanges>
  <mergeCells count="4">
    <mergeCell ref="A8:A9"/>
    <mergeCell ref="B8:G8"/>
    <mergeCell ref="H8:K8"/>
    <mergeCell ref="L8:L9"/>
  </mergeCells>
  <dataValidations count="3">
    <dataValidation type="list" allowBlank="1" showInputMessage="1" showErrorMessage="1" sqref="F10:F25 J10:J25" xr:uid="{07AC5E5E-E322-4F0A-844E-CEA14BD43B43}">
      <formula1>อันระ</formula1>
    </dataValidation>
    <dataValidation type="list" allowBlank="1" showInputMessage="1" showErrorMessage="1" sqref="E10:E25" xr:uid="{7666CB9A-4EF8-4A9E-8F65-4C216689F4A9}">
      <formula1>วิทย</formula1>
    </dataValidation>
    <dataValidation type="list" allowBlank="1" showInputMessage="1" showErrorMessage="1" sqref="D10:D25 I10:I25" xr:uid="{D61D08DA-ABEF-43B2-888D-023EAAD0256E}">
      <formula1>ตำแหน่ง</formula1>
    </dataValidation>
  </dataValidations>
  <printOptions horizontalCentered="1"/>
  <pageMargins left="0.31496062992125984" right="0.19685039370078741" top="0.35433070866141736" bottom="0.19685039370078741" header="0.19685039370078741" footer="0.11811023622047245"/>
  <pageSetup paperSize="9" scale="72" orientation="landscape" r:id="rId1"/>
  <headerFooter differentOddEven="1"/>
  <rowBreaks count="1" manualBreakCount="1">
    <brk id="3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AC1B4-0BF4-40D6-BDD5-BC21DCE03109}">
  <sheetPr>
    <tabColor rgb="FFFFFFCC"/>
  </sheetPr>
  <dimension ref="A1:Q26"/>
  <sheetViews>
    <sheetView zoomScale="80" zoomScaleNormal="80" workbookViewId="0"/>
  </sheetViews>
  <sheetFormatPr defaultColWidth="9.109375" defaultRowHeight="21.1" x14ac:dyDescent="0.2"/>
  <cols>
    <col min="1" max="1" width="5.6640625" style="396" customWidth="1"/>
    <col min="2" max="2" width="30.6640625" style="396" customWidth="1"/>
    <col min="3" max="3" width="8.6640625" style="396" customWidth="1"/>
    <col min="4" max="4" width="24.6640625" style="396" customWidth="1"/>
    <col min="5" max="5" width="8.6640625" style="396" customWidth="1"/>
    <col min="6" max="6" width="15.6640625" style="396" customWidth="1"/>
    <col min="7" max="7" width="13.6640625" style="396" customWidth="1"/>
    <col min="8" max="8" width="24.6640625" style="396" customWidth="1"/>
    <col min="9" max="9" width="11.6640625" style="396" customWidth="1"/>
    <col min="10" max="10" width="13.6640625" style="396" customWidth="1"/>
    <col min="11" max="11" width="9.109375" style="396" customWidth="1"/>
    <col min="12" max="12" width="24.6640625" style="396" customWidth="1"/>
    <col min="13" max="13" width="8.109375" style="396" customWidth="1"/>
    <col min="14" max="14" width="15.6640625" style="396" customWidth="1"/>
    <col min="15" max="15" width="13.6640625" style="396" customWidth="1"/>
    <col min="16" max="16384" width="9.109375" style="396"/>
  </cols>
  <sheetData>
    <row r="1" spans="1:17" ht="23.3" customHeight="1" x14ac:dyDescent="0.2">
      <c r="N1" s="412"/>
      <c r="O1" s="413" t="s">
        <v>774</v>
      </c>
    </row>
    <row r="2" spans="1:17" x14ac:dyDescent="0.2">
      <c r="A2" s="441" t="s">
        <v>831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292"/>
      <c r="Q2" s="292"/>
    </row>
    <row r="3" spans="1:17" x14ac:dyDescent="0.2">
      <c r="A3" s="415" t="str">
        <f>'สพฐ.คปร.1'!H6&amp;'สพฐ.คปร.1'!I6&amp;" "&amp;'สพฐ.คปร.1'!J6&amp;" "&amp;'สพฐ.คปร.1'!J6&amp;" "&amp;'สพฐ.คปร.1'!K6</f>
        <v>ส่งพร้อมหนังสือสำนักงานเขตพื้นที่การศึกษา..................................................... ศธ ........../.......... ลงวันที่ ลงวันที่ ...........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292"/>
      <c r="Q3" s="292"/>
    </row>
    <row r="4" spans="1:17" ht="10.199999999999999" customHeight="1" x14ac:dyDescent="0.2">
      <c r="A4" s="441"/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292"/>
      <c r="Q4" s="292"/>
    </row>
    <row r="5" spans="1:17" x14ac:dyDescent="0.2">
      <c r="A5" s="412" t="s">
        <v>776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397"/>
      <c r="Q5" s="397"/>
    </row>
    <row r="6" spans="1:17" ht="10.199999999999999" customHeight="1" x14ac:dyDescent="0.2">
      <c r="A6" s="291"/>
      <c r="B6" s="291"/>
      <c r="C6" s="291"/>
      <c r="D6" s="292"/>
      <c r="E6" s="292"/>
      <c r="F6" s="292"/>
      <c r="G6" s="292"/>
      <c r="H6" s="292"/>
      <c r="I6" s="292"/>
      <c r="J6" s="292"/>
      <c r="K6" s="292"/>
      <c r="M6" s="397"/>
      <c r="N6" s="397"/>
      <c r="O6" s="397"/>
      <c r="P6" s="397"/>
      <c r="Q6" s="397"/>
    </row>
    <row r="7" spans="1:17" ht="41.95" customHeight="1" x14ac:dyDescent="0.2">
      <c r="A7" s="438" t="s">
        <v>297</v>
      </c>
      <c r="B7" s="439" t="s">
        <v>672</v>
      </c>
      <c r="C7" s="443" t="s">
        <v>777</v>
      </c>
      <c r="D7" s="444"/>
      <c r="E7" s="444"/>
      <c r="F7" s="444"/>
      <c r="G7" s="445"/>
      <c r="H7" s="443" t="s">
        <v>778</v>
      </c>
      <c r="I7" s="444"/>
      <c r="J7" s="444"/>
      <c r="K7" s="438" t="s">
        <v>779</v>
      </c>
      <c r="L7" s="438"/>
      <c r="M7" s="438"/>
      <c r="N7" s="438"/>
      <c r="O7" s="438"/>
    </row>
    <row r="8" spans="1:17" ht="30.25" customHeight="1" x14ac:dyDescent="0.2">
      <c r="A8" s="438"/>
      <c r="B8" s="442"/>
      <c r="C8" s="438" t="s">
        <v>46</v>
      </c>
      <c r="D8" s="438" t="s">
        <v>47</v>
      </c>
      <c r="E8" s="438" t="s">
        <v>780</v>
      </c>
      <c r="F8" s="438" t="s">
        <v>781</v>
      </c>
      <c r="G8" s="438" t="s">
        <v>782</v>
      </c>
      <c r="H8" s="438" t="s">
        <v>298</v>
      </c>
      <c r="I8" s="438"/>
      <c r="J8" s="439" t="s">
        <v>783</v>
      </c>
      <c r="K8" s="438" t="s">
        <v>46</v>
      </c>
      <c r="L8" s="438" t="s">
        <v>47</v>
      </c>
      <c r="M8" s="438" t="s">
        <v>780</v>
      </c>
      <c r="N8" s="438" t="s">
        <v>781</v>
      </c>
      <c r="O8" s="438" t="s">
        <v>782</v>
      </c>
    </row>
    <row r="9" spans="1:17" ht="30.25" customHeight="1" x14ac:dyDescent="0.2">
      <c r="A9" s="438"/>
      <c r="B9" s="440"/>
      <c r="C9" s="438"/>
      <c r="D9" s="438"/>
      <c r="E9" s="438"/>
      <c r="F9" s="438"/>
      <c r="G9" s="438"/>
      <c r="H9" s="294" t="s">
        <v>47</v>
      </c>
      <c r="I9" s="294" t="s">
        <v>784</v>
      </c>
      <c r="J9" s="440"/>
      <c r="K9" s="438"/>
      <c r="L9" s="438"/>
      <c r="M9" s="438"/>
      <c r="N9" s="438"/>
      <c r="O9" s="438"/>
    </row>
    <row r="10" spans="1:17" ht="42.15" x14ac:dyDescent="0.2">
      <c r="A10" s="295">
        <v>1</v>
      </c>
      <c r="B10" s="296" t="str">
        <f>'สพฐ.คปร.1'!E5&amp;'สพฐ.คปร.1'!F5</f>
        <v>สำนักงานเขตพื้นที่การศึกษา.....................................................</v>
      </c>
      <c r="C10" s="297"/>
      <c r="D10" s="298"/>
      <c r="E10" s="297"/>
      <c r="F10" s="297"/>
      <c r="G10" s="299"/>
      <c r="H10" s="298"/>
      <c r="I10" s="295" t="str">
        <f>IFERROR(VLOOKUP(H10,ลิงค์ชื่อ!$Y$2:$AA$17,2,0),"")</f>
        <v/>
      </c>
      <c r="J10" s="300" t="str">
        <f>IFERROR(VLOOKUP(H10,ลิงค์ชื่อ!$Y$2:$AA$17,3,0),"")</f>
        <v/>
      </c>
      <c r="K10" s="297"/>
      <c r="L10" s="298"/>
      <c r="M10" s="297"/>
      <c r="N10" s="297"/>
      <c r="O10" s="299"/>
    </row>
    <row r="11" spans="1:17" ht="23.95" customHeight="1" x14ac:dyDescent="0.2">
      <c r="N11" s="397"/>
      <c r="O11" s="397"/>
      <c r="P11" s="397"/>
      <c r="Q11" s="397"/>
    </row>
    <row r="12" spans="1:17" ht="23.95" customHeight="1" x14ac:dyDescent="0.2">
      <c r="N12" s="397"/>
      <c r="O12" s="397"/>
      <c r="P12" s="397"/>
      <c r="Q12" s="397"/>
    </row>
    <row r="13" spans="1:17" ht="23.95" customHeight="1" x14ac:dyDescent="0.2">
      <c r="H13" s="292"/>
      <c r="I13" s="292"/>
      <c r="J13" s="292"/>
      <c r="K13" s="292"/>
      <c r="M13" s="432" t="s">
        <v>37</v>
      </c>
      <c r="N13" s="433"/>
      <c r="O13" s="434"/>
      <c r="P13" s="397"/>
      <c r="Q13" s="397"/>
    </row>
    <row r="14" spans="1:17" ht="23.95" customHeight="1" x14ac:dyDescent="0.2">
      <c r="H14" s="292"/>
      <c r="I14" s="292"/>
      <c r="J14" s="292"/>
      <c r="K14" s="292"/>
      <c r="M14" s="435" t="s">
        <v>786</v>
      </c>
      <c r="N14" s="436"/>
      <c r="O14" s="437"/>
      <c r="P14" s="397"/>
      <c r="Q14" s="397"/>
    </row>
    <row r="15" spans="1:17" ht="23.95" customHeight="1" x14ac:dyDescent="0.2">
      <c r="H15" s="292"/>
      <c r="I15" s="292"/>
      <c r="J15" s="292"/>
      <c r="K15" s="292"/>
      <c r="M15" s="399" t="s">
        <v>787</v>
      </c>
      <c r="N15" s="400"/>
      <c r="O15" s="401"/>
      <c r="P15" s="397"/>
      <c r="Q15" s="397"/>
    </row>
    <row r="16" spans="1:17" ht="23.95" customHeight="1" x14ac:dyDescent="0.2">
      <c r="M16" s="402" t="s">
        <v>41</v>
      </c>
      <c r="N16" s="403"/>
      <c r="O16" s="404"/>
    </row>
    <row r="17" spans="1:10" ht="23.95" customHeight="1" x14ac:dyDescent="0.2">
      <c r="A17" s="291"/>
      <c r="C17" s="291"/>
      <c r="D17" s="291"/>
      <c r="E17" s="395"/>
      <c r="F17" s="395"/>
      <c r="G17" s="395"/>
      <c r="H17" s="395"/>
      <c r="I17" s="395"/>
      <c r="J17" s="395"/>
    </row>
    <row r="18" spans="1:10" ht="23.95" customHeight="1" x14ac:dyDescent="0.2">
      <c r="A18" s="291"/>
      <c r="B18" s="398" t="s">
        <v>42</v>
      </c>
      <c r="C18" s="291"/>
      <c r="D18" s="291"/>
      <c r="E18" s="395"/>
      <c r="F18" s="395"/>
      <c r="G18" s="395"/>
      <c r="H18" s="395"/>
      <c r="I18" s="395"/>
      <c r="J18" s="395"/>
    </row>
    <row r="19" spans="1:10" x14ac:dyDescent="0.2">
      <c r="A19" s="405"/>
      <c r="B19" s="396" t="s">
        <v>818</v>
      </c>
      <c r="C19" s="407"/>
      <c r="D19" s="407"/>
      <c r="E19" s="405"/>
      <c r="F19" s="405"/>
      <c r="G19" s="405"/>
      <c r="H19" s="405"/>
      <c r="I19" s="397"/>
      <c r="J19" s="397"/>
    </row>
    <row r="20" spans="1:10" x14ac:dyDescent="0.2">
      <c r="A20" s="405"/>
      <c r="B20" s="396" t="s">
        <v>817</v>
      </c>
      <c r="C20" s="407"/>
      <c r="D20" s="407"/>
      <c r="E20" s="405"/>
      <c r="F20" s="405"/>
      <c r="G20" s="405"/>
      <c r="H20" s="405"/>
      <c r="I20" s="397"/>
      <c r="J20" s="397"/>
    </row>
    <row r="21" spans="1:10" x14ac:dyDescent="0.2">
      <c r="A21" s="405"/>
      <c r="B21" s="396" t="s">
        <v>816</v>
      </c>
      <c r="C21" s="407"/>
      <c r="D21" s="407"/>
      <c r="E21" s="405"/>
      <c r="F21" s="405"/>
      <c r="G21" s="405"/>
      <c r="H21" s="405"/>
      <c r="I21" s="397"/>
      <c r="J21" s="397"/>
    </row>
    <row r="22" spans="1:10" ht="19.55" customHeight="1" x14ac:dyDescent="0.2">
      <c r="A22" s="405"/>
      <c r="B22" s="405"/>
      <c r="C22" s="431"/>
      <c r="D22" s="431"/>
      <c r="E22" s="405"/>
      <c r="F22" s="405"/>
      <c r="G22" s="405"/>
      <c r="H22" s="405"/>
      <c r="I22" s="397"/>
      <c r="J22" s="397"/>
    </row>
    <row r="23" spans="1:10" x14ac:dyDescent="0.2">
      <c r="A23" s="405"/>
      <c r="B23" s="405"/>
      <c r="C23" s="431"/>
      <c r="D23" s="431"/>
      <c r="E23" s="405"/>
      <c r="F23" s="405"/>
      <c r="G23" s="405"/>
      <c r="H23" s="405"/>
      <c r="I23" s="397"/>
      <c r="J23" s="397"/>
    </row>
    <row r="24" spans="1:10" x14ac:dyDescent="0.2">
      <c r="A24" s="405"/>
      <c r="B24" s="405"/>
      <c r="C24" s="431"/>
      <c r="D24" s="431"/>
      <c r="E24" s="405"/>
      <c r="F24" s="405"/>
      <c r="G24" s="405"/>
      <c r="H24" s="405"/>
      <c r="I24" s="397"/>
      <c r="J24" s="397"/>
    </row>
    <row r="25" spans="1:10" x14ac:dyDescent="0.2">
      <c r="A25" s="405"/>
      <c r="B25" s="405"/>
      <c r="C25" s="431"/>
      <c r="D25" s="431"/>
      <c r="E25" s="405"/>
      <c r="F25" s="405"/>
      <c r="G25" s="405"/>
      <c r="H25" s="405"/>
      <c r="I25" s="397"/>
      <c r="J25" s="397"/>
    </row>
    <row r="26" spans="1:10" ht="22.75" customHeight="1" x14ac:dyDescent="0.2">
      <c r="A26" s="406"/>
      <c r="B26" s="406"/>
      <c r="I26" s="397"/>
      <c r="J26" s="397"/>
    </row>
  </sheetData>
  <sheetProtection algorithmName="SHA-512" hashValue="7EWVSUDjIR2kamlwiJxQy00spDia4XLXFaolqtqAh1PkbBG+0U5X1zD6OHhf+VoI69XMa81C0XWyHVlkYuCUuw==" saltValue="6jYb8rjue3hOzG+hngYI5A==" spinCount="100000" sheet="1" objects="1" scenarios="1"/>
  <protectedRanges>
    <protectedRange sqref="C10:H10 K10:O10" name="ช่วง2"/>
    <protectedRange sqref="A13:A17 C13:XFD17" name="ช่วง1"/>
  </protectedRanges>
  <dataConsolidate/>
  <mergeCells count="25">
    <mergeCell ref="A2:O2"/>
    <mergeCell ref="A4:O4"/>
    <mergeCell ref="N8:N9"/>
    <mergeCell ref="A7:A9"/>
    <mergeCell ref="B7:B9"/>
    <mergeCell ref="C7:G7"/>
    <mergeCell ref="H7:J7"/>
    <mergeCell ref="K7:O7"/>
    <mergeCell ref="O8:O9"/>
    <mergeCell ref="C8:C9"/>
    <mergeCell ref="D8:D9"/>
    <mergeCell ref="E8:E9"/>
    <mergeCell ref="F8:F9"/>
    <mergeCell ref="C24:D24"/>
    <mergeCell ref="C25:D25"/>
    <mergeCell ref="M13:O13"/>
    <mergeCell ref="M14:O14"/>
    <mergeCell ref="G8:G9"/>
    <mergeCell ref="H8:I8"/>
    <mergeCell ref="J8:J9"/>
    <mergeCell ref="C22:D22"/>
    <mergeCell ref="C23:D23"/>
    <mergeCell ref="K8:K9"/>
    <mergeCell ref="L8:L9"/>
    <mergeCell ref="M8:M9"/>
  </mergeCells>
  <printOptions horizontalCentered="1"/>
  <pageMargins left="0.31496062992125984" right="0.19685039370078741" top="0.35433070866141736" bottom="0.19685039370078741" header="0.19685039370078741" footer="0.11811023622047245"/>
  <pageSetup paperSize="9" scale="58" orientation="landscape" r:id="rId1"/>
  <headerFooter differentOddEven="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BC361C-F080-4157-8F31-07A88CBC650B}">
          <x14:formula1>
            <xm:f>ลิงค์ชื่อ!$Y$2:$Y$17</xm:f>
          </x14:formula1>
          <xm:sqref>H10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C1E27-87A2-4DFD-A0B2-35258778E0AF}">
  <sheetPr>
    <tabColor rgb="FFFFFFCC"/>
  </sheetPr>
  <dimension ref="A1:P22"/>
  <sheetViews>
    <sheetView showZeros="0" zoomScale="90" zoomScaleNormal="90" workbookViewId="0"/>
  </sheetViews>
  <sheetFormatPr defaultColWidth="9.109375" defaultRowHeight="22.45" x14ac:dyDescent="0.4"/>
  <cols>
    <col min="1" max="1" width="7.6640625" style="314" customWidth="1"/>
    <col min="2" max="2" width="22.44140625" style="314" customWidth="1"/>
    <col min="3" max="3" width="22.33203125" style="314" customWidth="1"/>
    <col min="4" max="4" width="13.6640625" style="314" customWidth="1"/>
    <col min="5" max="5" width="8.109375" style="314" customWidth="1"/>
    <col min="6" max="6" width="8.44140625" style="314" customWidth="1"/>
    <col min="7" max="7" width="11.109375" style="314" customWidth="1"/>
    <col min="8" max="8" width="13.6640625" style="314" customWidth="1"/>
    <col min="9" max="10" width="10.6640625" style="314" customWidth="1"/>
    <col min="11" max="11" width="10.6640625" style="314" bestFit="1" customWidth="1"/>
    <col min="12" max="12" width="40.6640625" style="314" customWidth="1"/>
    <col min="13" max="16384" width="9.109375" style="314"/>
  </cols>
  <sheetData>
    <row r="1" spans="1:16" x14ac:dyDescent="0.4">
      <c r="L1" s="414" t="s">
        <v>788</v>
      </c>
    </row>
    <row r="2" spans="1:16" x14ac:dyDescent="0.4">
      <c r="A2" s="334" t="s">
        <v>789</v>
      </c>
      <c r="B2" s="335"/>
      <c r="C2" s="334"/>
      <c r="D2" s="334"/>
      <c r="E2" s="334"/>
      <c r="F2" s="334"/>
      <c r="G2" s="334"/>
      <c r="H2" s="334"/>
      <c r="I2" s="334"/>
      <c r="J2" s="334"/>
      <c r="K2" s="334"/>
      <c r="L2" s="336"/>
    </row>
    <row r="3" spans="1:16" x14ac:dyDescent="0.4">
      <c r="A3" s="337" t="s">
        <v>790</v>
      </c>
      <c r="B3" s="335"/>
      <c r="C3" s="337"/>
      <c r="D3" s="337"/>
      <c r="E3" s="337"/>
      <c r="F3" s="337"/>
      <c r="G3" s="337"/>
      <c r="H3" s="337"/>
      <c r="I3" s="337"/>
      <c r="J3" s="337"/>
      <c r="K3" s="337"/>
      <c r="L3" s="337"/>
    </row>
    <row r="4" spans="1:16" x14ac:dyDescent="0.4">
      <c r="A4" s="337" t="str">
        <f>'สพฐ.คปร.1'!H6&amp;'สพฐ.คปร.1'!I6&amp;" "&amp;'สพฐ.คปร.1'!J6&amp;" "&amp;'สพฐ.คปร.1'!J6&amp;" "&amp;'สพฐ.คปร.1'!K6</f>
        <v>ส่งพร้อมหนังสือสำนักงานเขตพื้นที่การศึกษา..................................................... ศธ ........../.......... ลงวันที่ ลงวันที่ ...........</v>
      </c>
      <c r="B4" s="335"/>
      <c r="C4" s="337"/>
      <c r="D4" s="337"/>
      <c r="E4" s="337"/>
      <c r="F4" s="337"/>
      <c r="G4" s="337"/>
      <c r="H4" s="337"/>
      <c r="I4" s="337"/>
      <c r="J4" s="337"/>
      <c r="K4" s="337"/>
      <c r="L4" s="337"/>
    </row>
    <row r="5" spans="1:16" ht="10.199999999999999" customHeight="1" x14ac:dyDescent="0.4"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</row>
    <row r="6" spans="1:16" ht="30.25" customHeight="1" x14ac:dyDescent="0.4">
      <c r="A6" s="448" t="s">
        <v>297</v>
      </c>
      <c r="B6" s="449" t="s">
        <v>791</v>
      </c>
      <c r="C6" s="449" t="s">
        <v>792</v>
      </c>
      <c r="D6" s="449"/>
      <c r="E6" s="451" t="s">
        <v>793</v>
      </c>
      <c r="F6" s="452"/>
      <c r="G6" s="452"/>
      <c r="H6" s="452"/>
      <c r="I6" s="453"/>
      <c r="J6" s="454" t="s">
        <v>783</v>
      </c>
      <c r="K6" s="456" t="s">
        <v>794</v>
      </c>
      <c r="L6" s="446" t="s">
        <v>815</v>
      </c>
    </row>
    <row r="7" spans="1:16" x14ac:dyDescent="0.4">
      <c r="A7" s="448"/>
      <c r="B7" s="450"/>
      <c r="C7" s="318" t="s">
        <v>47</v>
      </c>
      <c r="D7" s="318" t="s">
        <v>795</v>
      </c>
      <c r="E7" s="318" t="s">
        <v>796</v>
      </c>
      <c r="F7" s="318" t="s">
        <v>797</v>
      </c>
      <c r="G7" s="318" t="s">
        <v>295</v>
      </c>
      <c r="H7" s="318" t="s">
        <v>296</v>
      </c>
      <c r="I7" s="318" t="s">
        <v>21</v>
      </c>
      <c r="J7" s="455"/>
      <c r="K7" s="457"/>
      <c r="L7" s="447"/>
    </row>
    <row r="8" spans="1:16" s="325" customFormat="1" ht="63.2" x14ac:dyDescent="0.2">
      <c r="A8" s="319">
        <v>1</v>
      </c>
      <c r="B8" s="320" t="str">
        <f>'สพฐ. คปร.4 (1)'!B10</f>
        <v>สำนักงานเขตพื้นที่การศึกษา.....................................................</v>
      </c>
      <c r="C8" s="321">
        <f>'สพฐ. คปร.4 (1)'!$H$10</f>
        <v>0</v>
      </c>
      <c r="D8" s="322">
        <f>I8</f>
        <v>0</v>
      </c>
      <c r="E8" s="322">
        <f>COUNTIF('สพฐ. คปร.4 (1)'!$I$10,'สพฐ. คปร.4 (2)'!E$7)</f>
        <v>0</v>
      </c>
      <c r="F8" s="322">
        <f>COUNTIF('สพฐ. คปร.4 (1)'!$I$10,'สพฐ. คปร.4 (2)'!F$7)</f>
        <v>0</v>
      </c>
      <c r="G8" s="322">
        <f>COUNTIF('สพฐ. คปร.4 (1)'!$I$10,'สพฐ. คปร.4 (2)'!G$7)</f>
        <v>0</v>
      </c>
      <c r="H8" s="322">
        <f>COUNTIF('สพฐ. คปร.4 (1)'!$I$10,'สพฐ. คปร.4 (2)'!H$7)</f>
        <v>0</v>
      </c>
      <c r="I8" s="322">
        <f>SUM(E8:H8)</f>
        <v>0</v>
      </c>
      <c r="J8" s="323" t="str">
        <f>'สพฐ. คปร.4 (1)'!J10</f>
        <v/>
      </c>
      <c r="K8" s="323" t="str">
        <f>IFERROR(I8*J8,"")</f>
        <v/>
      </c>
      <c r="L8" s="324"/>
    </row>
    <row r="9" spans="1:16" ht="18" customHeight="1" x14ac:dyDescent="0.4"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</row>
    <row r="10" spans="1:16" x14ac:dyDescent="0.4">
      <c r="J10" s="338"/>
      <c r="K10" s="338"/>
      <c r="L10" s="327" t="s">
        <v>37</v>
      </c>
    </row>
    <row r="11" spans="1:16" x14ac:dyDescent="0.4">
      <c r="B11" s="302"/>
      <c r="J11" s="339"/>
      <c r="K11" s="339"/>
      <c r="L11" s="328" t="s">
        <v>786</v>
      </c>
      <c r="N11"/>
      <c r="O11"/>
      <c r="P11"/>
    </row>
    <row r="12" spans="1:16" x14ac:dyDescent="0.4">
      <c r="J12" s="340"/>
      <c r="K12" s="340"/>
      <c r="L12" s="342" t="s">
        <v>787</v>
      </c>
      <c r="N12"/>
      <c r="O12"/>
      <c r="P12"/>
    </row>
    <row r="13" spans="1:16" x14ac:dyDescent="0.4">
      <c r="J13" s="340"/>
      <c r="K13" s="340"/>
      <c r="L13" s="329" t="s">
        <v>41</v>
      </c>
      <c r="N13"/>
      <c r="O13"/>
      <c r="P13"/>
    </row>
    <row r="14" spans="1:16" x14ac:dyDescent="0.4">
      <c r="J14" s="340"/>
      <c r="K14" s="340"/>
      <c r="L14" s="340"/>
      <c r="N14"/>
      <c r="O14"/>
      <c r="P14"/>
    </row>
    <row r="15" spans="1:16" x14ac:dyDescent="0.4">
      <c r="B15" s="326" t="s">
        <v>798</v>
      </c>
      <c r="C15" s="317"/>
      <c r="D15" s="317"/>
      <c r="E15" s="317"/>
      <c r="F15" s="317"/>
      <c r="G15" s="317"/>
      <c r="H15" s="317"/>
      <c r="I15" s="317"/>
      <c r="J15" s="317"/>
      <c r="K15" s="317"/>
      <c r="L15" s="317"/>
      <c r="N15"/>
      <c r="O15"/>
      <c r="P15"/>
    </row>
    <row r="16" spans="1:16" x14ac:dyDescent="0.4">
      <c r="B16" s="314" t="s">
        <v>819</v>
      </c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N16"/>
      <c r="O16"/>
      <c r="P16"/>
    </row>
    <row r="17" spans="2:16" x14ac:dyDescent="0.4">
      <c r="B17" s="317" t="s">
        <v>820</v>
      </c>
      <c r="N17"/>
      <c r="O17"/>
      <c r="P17"/>
    </row>
    <row r="18" spans="2:16" x14ac:dyDescent="0.4">
      <c r="B18" s="409" t="s">
        <v>821</v>
      </c>
      <c r="N18"/>
      <c r="O18"/>
      <c r="P18"/>
    </row>
    <row r="19" spans="2:16" x14ac:dyDescent="0.4">
      <c r="N19"/>
      <c r="O19"/>
      <c r="P19"/>
    </row>
    <row r="20" spans="2:16" x14ac:dyDescent="0.4">
      <c r="N20"/>
      <c r="O20"/>
      <c r="P20"/>
    </row>
    <row r="21" spans="2:16" x14ac:dyDescent="0.4">
      <c r="N21"/>
      <c r="O21"/>
      <c r="P21"/>
    </row>
    <row r="22" spans="2:16" x14ac:dyDescent="0.4">
      <c r="N22"/>
      <c r="O22"/>
      <c r="P22"/>
    </row>
  </sheetData>
  <sheetProtection algorithmName="SHA-512" hashValue="Y1Eek8zY2eayQmjYW7tKwBNfSytEsEtDOWG60nVmA8ZgzP8qrtaWrurU1o54ddnNtY3J/cpz0a1H0z4sqG/JHA==" saltValue="F0NMoE37P+UCbRZfrq0zXw==" spinCount="100000" sheet="1" objects="1" scenarios="1"/>
  <protectedRanges>
    <protectedRange sqref="A10:XFD13 L8" name="ช่วง1"/>
  </protectedRanges>
  <mergeCells count="7">
    <mergeCell ref="L6:L7"/>
    <mergeCell ref="A6:A7"/>
    <mergeCell ref="B6:B7"/>
    <mergeCell ref="C6:D6"/>
    <mergeCell ref="E6:I6"/>
    <mergeCell ref="J6:J7"/>
    <mergeCell ref="K6:K7"/>
  </mergeCells>
  <printOptions horizontalCentered="1"/>
  <pageMargins left="0.31496062992125984" right="0.19685039370078741" top="0.35433070866141736" bottom="0.19685039370078741" header="0.19685039370078741" footer="0.11811023622047245"/>
  <pageSetup paperSize="9" scale="74" orientation="landscape" r:id="rId1"/>
  <headerFooter differentOddEven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E5720-2504-4F93-BF01-22F3C1724406}">
  <dimension ref="A1:R58"/>
  <sheetViews>
    <sheetView zoomScale="90" zoomScaleNormal="90" zoomScaleSheetLayoutView="90" workbookViewId="0">
      <selection activeCell="J6" sqref="J6:J7"/>
    </sheetView>
  </sheetViews>
  <sheetFormatPr defaultColWidth="9" defaultRowHeight="21.1" x14ac:dyDescent="0.35"/>
  <cols>
    <col min="1" max="1" width="2.5546875" style="1" customWidth="1"/>
    <col min="2" max="2" width="4.33203125" style="1" customWidth="1"/>
    <col min="3" max="3" width="3.5546875" style="1" customWidth="1"/>
    <col min="4" max="4" width="26.5546875" style="1" customWidth="1"/>
    <col min="5" max="5" width="15.6640625" style="1" customWidth="1"/>
    <col min="6" max="6" width="10.6640625" style="1" customWidth="1"/>
    <col min="7" max="7" width="5.6640625" style="1" customWidth="1"/>
    <col min="8" max="8" width="6.6640625" style="1" customWidth="1"/>
    <col min="9" max="9" width="7.5546875" style="1" customWidth="1"/>
    <col min="10" max="10" width="6.6640625" style="1" customWidth="1"/>
    <col min="11" max="11" width="5.6640625" style="1" customWidth="1"/>
    <col min="12" max="13" width="6.6640625" style="1" customWidth="1"/>
    <col min="14" max="14" width="8.6640625" style="1" customWidth="1"/>
    <col min="15" max="15" width="1.5546875" style="1" customWidth="1"/>
    <col min="16" max="16384" width="9" style="1"/>
  </cols>
  <sheetData>
    <row r="1" spans="1:15" ht="22.1" customHeigh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 t="s">
        <v>3</v>
      </c>
    </row>
    <row r="2" spans="1:15" ht="22.1" customHeigh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 t="s">
        <v>660</v>
      </c>
    </row>
    <row r="3" spans="1:15" ht="7.15" customHeight="1" x14ac:dyDescent="0.3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</row>
    <row r="4" spans="1:15" ht="23.8" x14ac:dyDescent="0.35">
      <c r="A4" s="23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131"/>
      <c r="L4" s="24"/>
      <c r="M4" s="24"/>
      <c r="N4" s="24"/>
      <c r="O4" s="25"/>
    </row>
    <row r="5" spans="1:15" ht="23.8" x14ac:dyDescent="0.35">
      <c r="A5" s="26"/>
      <c r="B5" s="27"/>
      <c r="C5" s="27"/>
      <c r="D5" s="27"/>
      <c r="E5" s="28" t="s">
        <v>5</v>
      </c>
      <c r="F5" s="458" t="s">
        <v>670</v>
      </c>
      <c r="G5" s="459"/>
      <c r="H5" s="459"/>
      <c r="I5" s="459"/>
      <c r="J5" s="459"/>
      <c r="K5" s="132"/>
      <c r="L5" s="27"/>
      <c r="M5" s="27"/>
      <c r="N5" s="27"/>
      <c r="O5" s="29"/>
    </row>
    <row r="6" spans="1:15" ht="22.1" customHeight="1" x14ac:dyDescent="0.35">
      <c r="A6" s="30"/>
      <c r="B6" s="31"/>
      <c r="C6" s="31"/>
      <c r="D6" s="31"/>
      <c r="E6" s="122"/>
      <c r="F6" s="31"/>
      <c r="G6" s="32"/>
      <c r="H6" s="33" t="s">
        <v>671</v>
      </c>
      <c r="I6" s="142">
        <v>999</v>
      </c>
      <c r="J6" s="98" t="s">
        <v>773</v>
      </c>
      <c r="K6" s="98"/>
      <c r="L6" s="123"/>
      <c r="M6" s="129"/>
      <c r="N6" s="130"/>
      <c r="O6" s="34"/>
    </row>
    <row r="7" spans="1:15" ht="10.199999999999999" customHeight="1" x14ac:dyDescent="0.35">
      <c r="A7" s="35"/>
      <c r="B7" s="36"/>
      <c r="C7" s="36"/>
      <c r="D7" s="36"/>
      <c r="E7" s="36"/>
      <c r="F7" s="36"/>
      <c r="G7" s="21"/>
      <c r="H7" s="22"/>
      <c r="I7" s="22"/>
      <c r="J7" s="22"/>
      <c r="K7" s="22"/>
      <c r="L7" s="37"/>
      <c r="M7" s="37"/>
      <c r="N7" s="38"/>
      <c r="O7" s="38"/>
    </row>
    <row r="8" spans="1:15" ht="22.1" customHeight="1" x14ac:dyDescent="0.35">
      <c r="A8" s="39" t="s">
        <v>6</v>
      </c>
      <c r="B8" s="36" t="s">
        <v>663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x14ac:dyDescent="0.35">
      <c r="A9" s="40"/>
      <c r="B9" s="90"/>
      <c r="C9" s="41" t="s">
        <v>306</v>
      </c>
      <c r="D9" s="82" t="s">
        <v>52</v>
      </c>
      <c r="E9" s="42"/>
      <c r="F9" s="43" t="s">
        <v>7</v>
      </c>
      <c r="G9" s="84" t="s">
        <v>53</v>
      </c>
      <c r="H9" s="44"/>
      <c r="I9" s="44"/>
      <c r="J9" s="44"/>
      <c r="K9" s="44"/>
      <c r="L9" s="44"/>
      <c r="M9" s="44"/>
      <c r="N9" s="45"/>
      <c r="O9" s="21"/>
    </row>
    <row r="10" spans="1:15" x14ac:dyDescent="0.35">
      <c r="A10" s="40"/>
      <c r="B10" s="46"/>
      <c r="C10" s="47" t="s">
        <v>8</v>
      </c>
      <c r="D10" s="83" t="s">
        <v>54</v>
      </c>
      <c r="E10" s="49"/>
      <c r="F10" s="48" t="s">
        <v>9</v>
      </c>
      <c r="G10" s="88" t="s">
        <v>665</v>
      </c>
      <c r="H10" s="49"/>
      <c r="I10" s="49"/>
      <c r="J10" s="51" t="s">
        <v>10</v>
      </c>
      <c r="K10" s="87" t="s">
        <v>664</v>
      </c>
      <c r="L10" s="49"/>
      <c r="M10" s="49"/>
      <c r="N10" s="50"/>
      <c r="O10" s="21"/>
    </row>
    <row r="11" spans="1:15" ht="8.15" customHeight="1" x14ac:dyDescent="0.35">
      <c r="A11" s="40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4"/>
      <c r="O11" s="21"/>
    </row>
    <row r="12" spans="1:15" ht="10.199999999999999" customHeight="1" x14ac:dyDescent="0.3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 ht="22.1" customHeight="1" x14ac:dyDescent="0.35">
      <c r="A13" s="39" t="s">
        <v>11</v>
      </c>
      <c r="B13" s="36" t="s">
        <v>279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5" ht="22.1" customHeight="1" x14ac:dyDescent="0.35">
      <c r="A14" s="40"/>
      <c r="B14" s="91">
        <v>2.1</v>
      </c>
      <c r="C14" s="40" t="str">
        <f>'สพฐ.คปร.1'!C14</f>
        <v>ข้าราชการครูและบุคลากรทางการศึกษาเกษียณอายุราชการ เมื่อสิ้นปีงบประมาณ พ.ศ. 2568</v>
      </c>
      <c r="D14" s="40"/>
      <c r="E14" s="40"/>
      <c r="F14" s="40"/>
      <c r="G14" s="40"/>
      <c r="H14" s="40"/>
      <c r="I14" s="40"/>
      <c r="J14" s="40"/>
      <c r="K14" s="40"/>
      <c r="L14" s="40" t="s">
        <v>12</v>
      </c>
      <c r="M14" s="92">
        <f>SUM(H41,J41)</f>
        <v>6</v>
      </c>
      <c r="N14" s="40" t="s">
        <v>13</v>
      </c>
      <c r="O14" s="21"/>
    </row>
    <row r="15" spans="1:15" ht="22.1" customHeight="1" x14ac:dyDescent="0.35">
      <c r="A15" s="40"/>
      <c r="B15" s="91">
        <v>2.2000000000000002</v>
      </c>
      <c r="C15" s="40" t="str">
        <f>'สพฐ.คปร.1'!C15</f>
        <v>ข้าราชการครูและบุคลากรทางการศึกษาเกษียณอายุราชการ เมื่อสิ้นปีงบประมาณ พ.ศ. 2569</v>
      </c>
      <c r="D15" s="40"/>
      <c r="E15" s="40"/>
      <c r="F15" s="40"/>
      <c r="G15" s="40"/>
      <c r="H15" s="40"/>
      <c r="I15" s="40"/>
      <c r="J15" s="40"/>
      <c r="K15" s="40"/>
      <c r="L15" s="40" t="s">
        <v>12</v>
      </c>
      <c r="M15" s="93">
        <v>4</v>
      </c>
      <c r="N15" s="40" t="s">
        <v>13</v>
      </c>
      <c r="O15" s="21"/>
    </row>
    <row r="16" spans="1:15" ht="10.199999999999999" customHeight="1" x14ac:dyDescent="0.3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21"/>
    </row>
    <row r="17" spans="1:18" ht="22.1" customHeight="1" thickBot="1" x14ac:dyDescent="0.4">
      <c r="A17" s="39" t="s">
        <v>14</v>
      </c>
      <c r="B17" s="118" t="s">
        <v>768</v>
      </c>
      <c r="C17" s="40"/>
      <c r="D17" s="117"/>
      <c r="E17" s="117"/>
      <c r="F17" s="40"/>
      <c r="G17" s="40"/>
      <c r="H17" s="40"/>
      <c r="I17" s="40"/>
      <c r="J17" s="40"/>
      <c r="K17" s="40"/>
      <c r="L17" s="40"/>
      <c r="M17" s="40"/>
      <c r="N17" s="40"/>
      <c r="O17" s="21"/>
    </row>
    <row r="18" spans="1:18" ht="22.95" customHeight="1" x14ac:dyDescent="0.35">
      <c r="A18" s="21"/>
      <c r="B18" s="159"/>
      <c r="C18" s="160"/>
      <c r="D18" s="161"/>
      <c r="E18" s="162"/>
      <c r="F18" s="163" t="s">
        <v>15</v>
      </c>
      <c r="G18" s="160" t="s">
        <v>621</v>
      </c>
      <c r="H18" s="161"/>
      <c r="I18" s="162"/>
      <c r="J18" s="160" t="s">
        <v>726</v>
      </c>
      <c r="K18" s="161"/>
      <c r="L18" s="163" t="s">
        <v>12</v>
      </c>
      <c r="M18" s="163" t="s">
        <v>19</v>
      </c>
      <c r="N18" s="164" t="s">
        <v>631</v>
      </c>
      <c r="O18" s="21"/>
    </row>
    <row r="19" spans="1:18" ht="22.95" customHeight="1" x14ac:dyDescent="0.35">
      <c r="A19" s="21"/>
      <c r="B19" s="165" t="s">
        <v>16</v>
      </c>
      <c r="C19" s="56" t="s">
        <v>17</v>
      </c>
      <c r="D19" s="57"/>
      <c r="E19" s="58"/>
      <c r="F19" s="102" t="s">
        <v>307</v>
      </c>
      <c r="G19" s="103" t="s">
        <v>627</v>
      </c>
      <c r="H19" s="120" t="s">
        <v>628</v>
      </c>
      <c r="I19" s="103" t="s">
        <v>309</v>
      </c>
      <c r="J19" s="103" t="s">
        <v>629</v>
      </c>
      <c r="K19" s="120" t="s">
        <v>630</v>
      </c>
      <c r="L19" s="55" t="s">
        <v>18</v>
      </c>
      <c r="M19" s="62" t="s">
        <v>23</v>
      </c>
      <c r="N19" s="166" t="s">
        <v>727</v>
      </c>
      <c r="O19" s="21"/>
    </row>
    <row r="20" spans="1:18" ht="22.1" customHeight="1" x14ac:dyDescent="0.35">
      <c r="A20" s="21"/>
      <c r="B20" s="167" t="s">
        <v>20</v>
      </c>
      <c r="C20" s="59"/>
      <c r="D20" s="60"/>
      <c r="E20" s="61"/>
      <c r="F20" s="63" t="s">
        <v>55</v>
      </c>
      <c r="G20" s="121" t="s">
        <v>280</v>
      </c>
      <c r="H20" s="121" t="s">
        <v>622</v>
      </c>
      <c r="I20" s="121" t="s">
        <v>281</v>
      </c>
      <c r="J20" s="121" t="s">
        <v>623</v>
      </c>
      <c r="K20" s="121" t="s">
        <v>624</v>
      </c>
      <c r="L20" s="121" t="s">
        <v>22</v>
      </c>
      <c r="M20" s="64" t="s">
        <v>310</v>
      </c>
      <c r="N20" s="168" t="s">
        <v>298</v>
      </c>
      <c r="O20" s="21"/>
    </row>
    <row r="21" spans="1:18" ht="22.1" customHeight="1" x14ac:dyDescent="0.35">
      <c r="A21" s="21"/>
      <c r="B21" s="169" t="s">
        <v>638</v>
      </c>
      <c r="C21" s="65" t="s">
        <v>24</v>
      </c>
      <c r="D21" s="66"/>
      <c r="E21" s="67"/>
      <c r="F21" s="125"/>
      <c r="G21" s="126"/>
      <c r="H21" s="126"/>
      <c r="I21" s="126"/>
      <c r="J21" s="127"/>
      <c r="K21" s="127"/>
      <c r="L21" s="128"/>
      <c r="M21" s="125"/>
      <c r="N21" s="170"/>
      <c r="O21" s="21"/>
    </row>
    <row r="22" spans="1:18" ht="22.1" customHeight="1" x14ac:dyDescent="0.35">
      <c r="A22" s="21"/>
      <c r="B22" s="171"/>
      <c r="C22" s="133" t="s">
        <v>640</v>
      </c>
      <c r="D22" s="68" t="s">
        <v>25</v>
      </c>
      <c r="E22" s="69"/>
      <c r="F22" s="86">
        <v>1</v>
      </c>
      <c r="G22" s="85"/>
      <c r="H22" s="85">
        <v>1</v>
      </c>
      <c r="I22" s="70">
        <f>SUM(G22:H22)</f>
        <v>1</v>
      </c>
      <c r="J22" s="85"/>
      <c r="K22" s="85"/>
      <c r="L22" s="70">
        <f>SUM(I22:K22)</f>
        <v>1</v>
      </c>
      <c r="M22" s="71"/>
      <c r="N22" s="172"/>
      <c r="O22" s="21"/>
    </row>
    <row r="23" spans="1:18" ht="22.1" customHeight="1" x14ac:dyDescent="0.35">
      <c r="A23" s="21"/>
      <c r="B23" s="171"/>
      <c r="C23" s="133" t="s">
        <v>641</v>
      </c>
      <c r="D23" s="94" t="s">
        <v>26</v>
      </c>
      <c r="E23" s="69"/>
      <c r="F23" s="86">
        <v>3</v>
      </c>
      <c r="G23" s="85">
        <v>2</v>
      </c>
      <c r="H23" s="85">
        <v>1</v>
      </c>
      <c r="I23" s="70">
        <f>SUM(G23:H23)</f>
        <v>3</v>
      </c>
      <c r="J23" s="85"/>
      <c r="K23" s="85"/>
      <c r="L23" s="70">
        <f t="shared" ref="L23:L24" si="0">SUM(I23:K23)</f>
        <v>3</v>
      </c>
      <c r="M23" s="70">
        <f>IFERROR(IF(F23&gt;0,(L23-F23),"-"),"-")</f>
        <v>0</v>
      </c>
      <c r="N23" s="172"/>
      <c r="O23" s="21"/>
    </row>
    <row r="24" spans="1:18" ht="22.1" customHeight="1" x14ac:dyDescent="0.35">
      <c r="A24" s="21"/>
      <c r="B24" s="171"/>
      <c r="C24" s="133" t="s">
        <v>642</v>
      </c>
      <c r="D24" s="124" t="s">
        <v>60</v>
      </c>
      <c r="E24" s="69"/>
      <c r="F24" s="71"/>
      <c r="G24" s="85">
        <v>2</v>
      </c>
      <c r="H24" s="85">
        <v>1</v>
      </c>
      <c r="I24" s="70">
        <f t="shared" ref="I24:I40" si="1">SUM(G24:H24)</f>
        <v>3</v>
      </c>
      <c r="J24" s="85"/>
      <c r="K24" s="85"/>
      <c r="L24" s="70">
        <f t="shared" si="0"/>
        <v>3</v>
      </c>
      <c r="M24" s="71"/>
      <c r="N24" s="172"/>
      <c r="O24" s="21"/>
    </row>
    <row r="25" spans="1:18" ht="22.1" customHeight="1" x14ac:dyDescent="0.35">
      <c r="A25" s="21"/>
      <c r="B25" s="192"/>
      <c r="C25" s="187" t="s">
        <v>643</v>
      </c>
      <c r="D25" s="188" t="s">
        <v>27</v>
      </c>
      <c r="E25" s="155"/>
      <c r="F25" s="189"/>
      <c r="G25" s="157"/>
      <c r="H25" s="157"/>
      <c r="I25" s="158">
        <f t="shared" si="1"/>
        <v>0</v>
      </c>
      <c r="J25" s="157"/>
      <c r="K25" s="157"/>
      <c r="L25" s="158">
        <f>SUM(I25:K25)</f>
        <v>0</v>
      </c>
      <c r="M25" s="189"/>
      <c r="N25" s="190"/>
      <c r="O25" s="21"/>
    </row>
    <row r="26" spans="1:18" ht="22.1" customHeight="1" x14ac:dyDescent="0.35">
      <c r="A26" s="21"/>
      <c r="B26" s="191" t="s">
        <v>639</v>
      </c>
      <c r="C26" s="186" t="s">
        <v>28</v>
      </c>
      <c r="D26" s="149"/>
      <c r="E26" s="150"/>
      <c r="F26" s="182"/>
      <c r="G26" s="183"/>
      <c r="H26" s="183"/>
      <c r="I26" s="184"/>
      <c r="J26" s="183"/>
      <c r="K26" s="183"/>
      <c r="L26" s="182"/>
      <c r="M26" s="182"/>
      <c r="N26" s="185"/>
      <c r="O26" s="21"/>
    </row>
    <row r="27" spans="1:18" ht="22.1" customHeight="1" x14ac:dyDescent="0.35">
      <c r="A27" s="21"/>
      <c r="B27" s="171"/>
      <c r="C27" s="133" t="s">
        <v>640</v>
      </c>
      <c r="D27" s="68" t="s">
        <v>29</v>
      </c>
      <c r="E27" s="69"/>
      <c r="F27" s="86">
        <v>24</v>
      </c>
      <c r="G27" s="85">
        <v>20</v>
      </c>
      <c r="H27" s="85">
        <v>1</v>
      </c>
      <c r="I27" s="70">
        <f>SUM(G27:H27)</f>
        <v>21</v>
      </c>
      <c r="J27" s="85"/>
      <c r="K27" s="85">
        <v>1</v>
      </c>
      <c r="L27" s="70">
        <f>SUM(I27:K27)</f>
        <v>22</v>
      </c>
      <c r="M27" s="70">
        <f t="shared" ref="M27:M40" si="2">IFERROR(IF(F27&gt;0,(L27-F27),"-"),"-")</f>
        <v>-2</v>
      </c>
      <c r="N27" s="172"/>
      <c r="O27" s="21"/>
    </row>
    <row r="28" spans="1:18" ht="22.1" customHeight="1" x14ac:dyDescent="0.35">
      <c r="A28" s="21"/>
      <c r="B28" s="171"/>
      <c r="C28" s="133" t="s">
        <v>641</v>
      </c>
      <c r="D28" s="68" t="s">
        <v>30</v>
      </c>
      <c r="E28" s="69"/>
      <c r="F28" s="86">
        <f>SUM(F33:F39)</f>
        <v>52</v>
      </c>
      <c r="G28" s="70">
        <f>SUM(G33:G39)</f>
        <v>40</v>
      </c>
      <c r="H28" s="70">
        <f>SUM(H33:H39)</f>
        <v>1</v>
      </c>
      <c r="I28" s="70">
        <f>SUM(G28:H28)</f>
        <v>41</v>
      </c>
      <c r="J28" s="70">
        <f>SUM(J33:J39)</f>
        <v>1</v>
      </c>
      <c r="K28" s="70">
        <f>SUM(K33:K39)</f>
        <v>4</v>
      </c>
      <c r="L28" s="70">
        <f>SUM(I28:K28)</f>
        <v>46</v>
      </c>
      <c r="M28" s="70">
        <f>IFERROR(IF(F28&gt;0,(L28-F28),"-"),"-")</f>
        <v>-6</v>
      </c>
      <c r="N28" s="173">
        <f>SUM(N33:N39)</f>
        <v>1</v>
      </c>
      <c r="O28" s="21"/>
      <c r="Q28" s="104" t="s">
        <v>42</v>
      </c>
      <c r="R28" s="1" t="s">
        <v>721</v>
      </c>
    </row>
    <row r="29" spans="1:18" ht="22.1" customHeight="1" x14ac:dyDescent="0.35">
      <c r="A29" s="21"/>
      <c r="B29" s="171"/>
      <c r="C29" s="133"/>
      <c r="D29" s="65" t="s">
        <v>710</v>
      </c>
      <c r="E29" s="67"/>
      <c r="F29" s="182">
        <f>SUM(F30:F31)</f>
        <v>52</v>
      </c>
      <c r="G29" s="183">
        <f t="shared" ref="G29:M29" si="3">SUM(G30:G31)</f>
        <v>40</v>
      </c>
      <c r="H29" s="183">
        <f t="shared" si="3"/>
        <v>1</v>
      </c>
      <c r="I29" s="184">
        <f t="shared" si="3"/>
        <v>41</v>
      </c>
      <c r="J29" s="183">
        <f t="shared" si="3"/>
        <v>1</v>
      </c>
      <c r="K29" s="183">
        <f t="shared" si="3"/>
        <v>4</v>
      </c>
      <c r="L29" s="182">
        <f t="shared" si="3"/>
        <v>46</v>
      </c>
      <c r="M29" s="182">
        <f t="shared" si="3"/>
        <v>-6</v>
      </c>
      <c r="N29" s="185">
        <f>SUM(N30:N31)</f>
        <v>1</v>
      </c>
      <c r="O29" s="21"/>
      <c r="Q29" s="193"/>
      <c r="R29" s="1" t="s">
        <v>722</v>
      </c>
    </row>
    <row r="30" spans="1:18" ht="22.1" customHeight="1" x14ac:dyDescent="0.35">
      <c r="A30" s="21"/>
      <c r="B30" s="171"/>
      <c r="C30" s="133"/>
      <c r="D30" s="72" t="s">
        <v>711</v>
      </c>
      <c r="E30" s="69"/>
      <c r="F30" s="86">
        <v>42</v>
      </c>
      <c r="G30" s="85">
        <v>33</v>
      </c>
      <c r="H30" s="85">
        <v>1</v>
      </c>
      <c r="I30" s="70">
        <f>SUM(G30:H30)</f>
        <v>34</v>
      </c>
      <c r="J30" s="85">
        <v>1</v>
      </c>
      <c r="K30" s="85">
        <v>3</v>
      </c>
      <c r="L30" s="70">
        <f>SUM(I30:K30)</f>
        <v>38</v>
      </c>
      <c r="M30" s="70">
        <f>IFERROR(IF(F30&gt;0,(L30-F30),"-"),"-")</f>
        <v>-4</v>
      </c>
      <c r="N30" s="174"/>
      <c r="O30" s="21"/>
    </row>
    <row r="31" spans="1:18" ht="22.1" customHeight="1" x14ac:dyDescent="0.35">
      <c r="A31" s="21"/>
      <c r="B31" s="171"/>
      <c r="C31" s="133"/>
      <c r="D31" s="154" t="s">
        <v>712</v>
      </c>
      <c r="E31" s="155"/>
      <c r="F31" s="156">
        <v>10</v>
      </c>
      <c r="G31" s="157">
        <v>7</v>
      </c>
      <c r="H31" s="157"/>
      <c r="I31" s="158">
        <f>SUM(G31:H31)</f>
        <v>7</v>
      </c>
      <c r="J31" s="157"/>
      <c r="K31" s="157">
        <v>1</v>
      </c>
      <c r="L31" s="158">
        <f t="shared" ref="L31" si="4">SUM(I31:K31)</f>
        <v>8</v>
      </c>
      <c r="M31" s="158">
        <f t="shared" ref="M31" si="5">IFERROR(IF(F31&gt;0,(L31-F31),"-"),"-")</f>
        <v>-2</v>
      </c>
      <c r="N31" s="175">
        <v>1</v>
      </c>
      <c r="O31" s="21"/>
    </row>
    <row r="32" spans="1:18" ht="22.1" customHeight="1" x14ac:dyDescent="0.35">
      <c r="A32" s="21"/>
      <c r="B32" s="171"/>
      <c r="C32" s="133"/>
      <c r="D32" s="65" t="s">
        <v>720</v>
      </c>
      <c r="E32" s="67"/>
      <c r="F32" s="182">
        <f>SUM(F33:F39)</f>
        <v>52</v>
      </c>
      <c r="G32" s="183">
        <f t="shared" ref="G32:L32" si="6">SUM(G33:G39)</f>
        <v>40</v>
      </c>
      <c r="H32" s="183">
        <f t="shared" si="6"/>
        <v>1</v>
      </c>
      <c r="I32" s="184">
        <f t="shared" si="6"/>
        <v>41</v>
      </c>
      <c r="J32" s="183">
        <f t="shared" si="6"/>
        <v>1</v>
      </c>
      <c r="K32" s="183">
        <f t="shared" si="6"/>
        <v>4</v>
      </c>
      <c r="L32" s="182">
        <f t="shared" si="6"/>
        <v>46</v>
      </c>
      <c r="M32" s="182">
        <f>SUM(M33:M39)</f>
        <v>-6</v>
      </c>
      <c r="N32" s="185">
        <f>SUM(N33:N39)</f>
        <v>1</v>
      </c>
      <c r="O32" s="21"/>
    </row>
    <row r="33" spans="1:15" ht="22.1" customHeight="1" x14ac:dyDescent="0.35">
      <c r="A33" s="21"/>
      <c r="B33" s="171"/>
      <c r="C33" s="133"/>
      <c r="D33" s="72" t="s">
        <v>713</v>
      </c>
      <c r="E33" s="69"/>
      <c r="F33" s="86">
        <v>7</v>
      </c>
      <c r="G33" s="85">
        <v>5</v>
      </c>
      <c r="H33" s="85"/>
      <c r="I33" s="70">
        <f t="shared" si="1"/>
        <v>5</v>
      </c>
      <c r="J33" s="85"/>
      <c r="K33" s="85">
        <v>1</v>
      </c>
      <c r="L33" s="70">
        <f t="shared" ref="L33:L40" si="7">SUM(I33:K33)</f>
        <v>6</v>
      </c>
      <c r="M33" s="70">
        <f>IFERROR(IF(F33&gt;0,(L33-F33),"-"),"-")</f>
        <v>-1</v>
      </c>
      <c r="N33" s="174"/>
      <c r="O33" s="21"/>
    </row>
    <row r="34" spans="1:15" ht="22.1" customHeight="1" x14ac:dyDescent="0.35">
      <c r="A34" s="21"/>
      <c r="B34" s="171"/>
      <c r="C34" s="133"/>
      <c r="D34" s="72" t="s">
        <v>714</v>
      </c>
      <c r="E34" s="69"/>
      <c r="F34" s="86">
        <v>11</v>
      </c>
      <c r="G34" s="85">
        <v>7</v>
      </c>
      <c r="H34" s="85"/>
      <c r="I34" s="70">
        <f t="shared" si="1"/>
        <v>7</v>
      </c>
      <c r="J34" s="85"/>
      <c r="K34" s="85">
        <v>2</v>
      </c>
      <c r="L34" s="70">
        <f t="shared" si="7"/>
        <v>9</v>
      </c>
      <c r="M34" s="70">
        <f>IFERROR(IF(F34&gt;0,(L34-F34),"-"),"-")</f>
        <v>-2</v>
      </c>
      <c r="N34" s="174"/>
      <c r="O34" s="21"/>
    </row>
    <row r="35" spans="1:15" ht="22.1" customHeight="1" x14ac:dyDescent="0.35">
      <c r="A35" s="21"/>
      <c r="B35" s="171"/>
      <c r="C35" s="133"/>
      <c r="D35" s="72" t="s">
        <v>715</v>
      </c>
      <c r="E35" s="69"/>
      <c r="F35" s="86">
        <v>13</v>
      </c>
      <c r="G35" s="85">
        <v>11</v>
      </c>
      <c r="H35" s="85">
        <v>1</v>
      </c>
      <c r="I35" s="70">
        <f t="shared" si="1"/>
        <v>12</v>
      </c>
      <c r="J35" s="85"/>
      <c r="K35" s="85"/>
      <c r="L35" s="70">
        <f t="shared" si="7"/>
        <v>12</v>
      </c>
      <c r="M35" s="70">
        <f>IFERROR(IF(F35&gt;0,(L35-F35),"-"),"-")</f>
        <v>-1</v>
      </c>
      <c r="N35" s="174">
        <v>1</v>
      </c>
      <c r="O35" s="21"/>
    </row>
    <row r="36" spans="1:15" ht="22.1" customHeight="1" x14ac:dyDescent="0.35">
      <c r="A36" s="21"/>
      <c r="B36" s="171"/>
      <c r="C36" s="133"/>
      <c r="D36" s="72" t="s">
        <v>716</v>
      </c>
      <c r="E36" s="69"/>
      <c r="F36" s="86">
        <v>7</v>
      </c>
      <c r="G36" s="85">
        <v>6</v>
      </c>
      <c r="H36" s="85"/>
      <c r="I36" s="70">
        <f t="shared" si="1"/>
        <v>6</v>
      </c>
      <c r="J36" s="85">
        <v>1</v>
      </c>
      <c r="K36" s="85"/>
      <c r="L36" s="70">
        <f t="shared" si="7"/>
        <v>7</v>
      </c>
      <c r="M36" s="70">
        <f>IFERROR(IF(F36&gt;0,(L36-F36),"-"),"-")</f>
        <v>0</v>
      </c>
      <c r="N36" s="174"/>
      <c r="O36" s="21"/>
    </row>
    <row r="37" spans="1:15" ht="22.1" customHeight="1" x14ac:dyDescent="0.35">
      <c r="A37" s="21"/>
      <c r="B37" s="171"/>
      <c r="C37" s="133"/>
      <c r="D37" s="72" t="s">
        <v>717</v>
      </c>
      <c r="E37" s="69"/>
      <c r="F37" s="86">
        <v>8</v>
      </c>
      <c r="G37" s="85">
        <v>7</v>
      </c>
      <c r="H37" s="85"/>
      <c r="I37" s="70">
        <f t="shared" si="1"/>
        <v>7</v>
      </c>
      <c r="J37" s="85"/>
      <c r="K37" s="85">
        <v>1</v>
      </c>
      <c r="L37" s="70">
        <f t="shared" si="7"/>
        <v>8</v>
      </c>
      <c r="M37" s="70">
        <f t="shared" si="2"/>
        <v>0</v>
      </c>
      <c r="N37" s="174"/>
      <c r="O37" s="21"/>
    </row>
    <row r="38" spans="1:15" ht="22.1" customHeight="1" x14ac:dyDescent="0.35">
      <c r="A38" s="21"/>
      <c r="B38" s="171"/>
      <c r="C38" s="133"/>
      <c r="D38" s="72" t="s">
        <v>718</v>
      </c>
      <c r="E38" s="69"/>
      <c r="F38" s="86">
        <v>3</v>
      </c>
      <c r="G38" s="85">
        <v>2</v>
      </c>
      <c r="H38" s="85"/>
      <c r="I38" s="70">
        <f t="shared" si="1"/>
        <v>2</v>
      </c>
      <c r="J38" s="85"/>
      <c r="K38" s="85"/>
      <c r="L38" s="70">
        <f t="shared" si="7"/>
        <v>2</v>
      </c>
      <c r="M38" s="70">
        <f>IFERROR(IF(F38&gt;0,(L38-F38),"-"),"-")</f>
        <v>-1</v>
      </c>
      <c r="N38" s="174"/>
      <c r="O38" s="21"/>
    </row>
    <row r="39" spans="1:15" ht="22.1" customHeight="1" x14ac:dyDescent="0.35">
      <c r="A39" s="21"/>
      <c r="B39" s="171"/>
      <c r="C39" s="133"/>
      <c r="D39" s="154" t="s">
        <v>719</v>
      </c>
      <c r="E39" s="155"/>
      <c r="F39" s="156">
        <v>3</v>
      </c>
      <c r="G39" s="157">
        <v>2</v>
      </c>
      <c r="H39" s="157"/>
      <c r="I39" s="158">
        <f t="shared" si="1"/>
        <v>2</v>
      </c>
      <c r="J39" s="157"/>
      <c r="K39" s="157"/>
      <c r="L39" s="158">
        <f t="shared" si="7"/>
        <v>2</v>
      </c>
      <c r="M39" s="158">
        <f>IFERROR(IF(F39&gt;0,(L39-F39),"-"),"-")</f>
        <v>-1</v>
      </c>
      <c r="N39" s="175"/>
      <c r="O39" s="21"/>
    </row>
    <row r="40" spans="1:15" ht="22.1" customHeight="1" x14ac:dyDescent="0.35">
      <c r="A40" s="21"/>
      <c r="B40" s="171"/>
      <c r="C40" s="133" t="s">
        <v>642</v>
      </c>
      <c r="D40" s="149" t="s">
        <v>308</v>
      </c>
      <c r="E40" s="150"/>
      <c r="F40" s="151">
        <v>0</v>
      </c>
      <c r="G40" s="152">
        <v>2</v>
      </c>
      <c r="H40" s="152"/>
      <c r="I40" s="153">
        <f t="shared" si="1"/>
        <v>2</v>
      </c>
      <c r="J40" s="152"/>
      <c r="K40" s="152"/>
      <c r="L40" s="153">
        <f t="shared" si="7"/>
        <v>2</v>
      </c>
      <c r="M40" s="153" t="str">
        <f t="shared" si="2"/>
        <v>-</v>
      </c>
      <c r="N40" s="176"/>
      <c r="O40" s="21"/>
    </row>
    <row r="41" spans="1:15" ht="21.75" thickBot="1" x14ac:dyDescent="0.4">
      <c r="A41" s="21"/>
      <c r="B41" s="177"/>
      <c r="C41" s="178"/>
      <c r="D41" s="178" t="s">
        <v>21</v>
      </c>
      <c r="E41" s="179"/>
      <c r="F41" s="180">
        <f>SUM(F22:F28,F40:F40)</f>
        <v>80</v>
      </c>
      <c r="G41" s="180">
        <f>SUM(G22:G28,G40:G40)</f>
        <v>66</v>
      </c>
      <c r="H41" s="180">
        <f>SUM(H22:H28,H40:H40)</f>
        <v>5</v>
      </c>
      <c r="I41" s="180">
        <f>SUM(I22:I28,I40:I40)</f>
        <v>71</v>
      </c>
      <c r="J41" s="180">
        <f>SUM(J22:J28,J40:J40)</f>
        <v>1</v>
      </c>
      <c r="K41" s="180"/>
      <c r="L41" s="180">
        <f>SUM(L22:L28,L40:L40)</f>
        <v>77</v>
      </c>
      <c r="M41" s="180">
        <f>SUM(M22:M28,M40:M40)</f>
        <v>-8</v>
      </c>
      <c r="N41" s="181">
        <f>SUM(N28)</f>
        <v>1</v>
      </c>
      <c r="O41" s="21"/>
    </row>
    <row r="42" spans="1:15" ht="10.199999999999999" customHeight="1" x14ac:dyDescent="0.3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  <row r="43" spans="1:15" ht="22.1" customHeight="1" x14ac:dyDescent="0.35">
      <c r="A43" s="21"/>
      <c r="B43" s="73"/>
      <c r="C43" s="74"/>
      <c r="D43" s="74"/>
      <c r="E43" s="75"/>
      <c r="F43" s="21"/>
      <c r="G43" s="21"/>
      <c r="H43" s="21"/>
      <c r="I43" s="73"/>
      <c r="J43" s="74"/>
      <c r="K43" s="74"/>
      <c r="L43" s="76" t="s">
        <v>37</v>
      </c>
      <c r="M43" s="74"/>
      <c r="N43" s="75"/>
      <c r="O43" s="21"/>
    </row>
    <row r="44" spans="1:15" ht="23.95" customHeight="1" x14ac:dyDescent="0.35">
      <c r="A44" s="21"/>
      <c r="B44" s="77"/>
      <c r="C44" s="78" t="s">
        <v>38</v>
      </c>
      <c r="D44" s="83" t="s">
        <v>52</v>
      </c>
      <c r="E44" s="79"/>
      <c r="F44" s="21"/>
      <c r="G44" s="21"/>
      <c r="H44" s="21"/>
      <c r="I44" s="77"/>
      <c r="J44" s="21"/>
      <c r="K44" s="21"/>
      <c r="L44" s="5" t="s">
        <v>39</v>
      </c>
      <c r="M44" s="21"/>
      <c r="N44" s="79"/>
      <c r="O44" s="21"/>
    </row>
    <row r="45" spans="1:15" ht="22.1" customHeight="1" x14ac:dyDescent="0.35">
      <c r="A45" s="21"/>
      <c r="B45" s="77"/>
      <c r="C45" s="78" t="s">
        <v>40</v>
      </c>
      <c r="D45" s="87" t="s">
        <v>56</v>
      </c>
      <c r="E45" s="79"/>
      <c r="F45" s="21"/>
      <c r="G45" s="21"/>
      <c r="H45" s="21"/>
      <c r="I45" s="77"/>
      <c r="J45" s="21"/>
      <c r="K45" s="21"/>
      <c r="L45" s="5" t="s">
        <v>57</v>
      </c>
      <c r="M45" s="21"/>
      <c r="N45" s="79"/>
      <c r="O45" s="21"/>
    </row>
    <row r="46" spans="1:15" ht="22.1" customHeight="1" x14ac:dyDescent="0.35">
      <c r="A46" s="21"/>
      <c r="B46" s="80"/>
      <c r="C46" s="32"/>
      <c r="D46" s="32"/>
      <c r="E46" s="81"/>
      <c r="F46" s="21"/>
      <c r="G46" s="21"/>
      <c r="H46" s="21"/>
      <c r="I46" s="80"/>
      <c r="J46" s="32"/>
      <c r="K46" s="32"/>
      <c r="L46" s="89" t="s">
        <v>41</v>
      </c>
      <c r="M46" s="32"/>
      <c r="N46" s="81"/>
      <c r="O46" s="21"/>
    </row>
    <row r="47" spans="1:15" ht="10.199999999999999" customHeight="1" x14ac:dyDescent="0.3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</row>
    <row r="48" spans="1:15" x14ac:dyDescent="0.35">
      <c r="A48" s="137" t="s">
        <v>657</v>
      </c>
      <c r="B48" s="20"/>
      <c r="E48" s="20"/>
      <c r="F48" s="20"/>
      <c r="G48" s="20"/>
      <c r="H48" s="20"/>
      <c r="I48" s="20"/>
      <c r="J48" s="20"/>
      <c r="K48" s="20"/>
      <c r="L48" s="20"/>
      <c r="M48" s="20"/>
      <c r="N48" s="20"/>
    </row>
    <row r="49" spans="1:14" ht="22.95" customHeight="1" x14ac:dyDescent="0.35">
      <c r="A49" s="20"/>
      <c r="B49" s="135" t="s">
        <v>632</v>
      </c>
      <c r="C49" s="20" t="s">
        <v>620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</row>
    <row r="50" spans="1:14" ht="22.95" customHeight="1" x14ac:dyDescent="0.35">
      <c r="A50" s="20"/>
      <c r="B50" s="135" t="s">
        <v>633</v>
      </c>
      <c r="C50" s="20" t="s">
        <v>625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</row>
    <row r="51" spans="1:14" ht="22.95" customHeight="1" x14ac:dyDescent="0.35">
      <c r="A51" s="20"/>
      <c r="B51" s="135" t="s">
        <v>634</v>
      </c>
      <c r="C51" s="20" t="s">
        <v>766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1:14" ht="22.95" customHeight="1" x14ac:dyDescent="0.35">
      <c r="A52" s="20"/>
      <c r="B52" s="136" t="s">
        <v>635</v>
      </c>
      <c r="C52" s="20" t="s">
        <v>626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s="6" customFormat="1" ht="22.95" customHeight="1" x14ac:dyDescent="0.35">
      <c r="A53" s="115"/>
      <c r="B53" s="136" t="s">
        <v>636</v>
      </c>
      <c r="C53" s="115" t="s">
        <v>728</v>
      </c>
      <c r="E53" s="115"/>
      <c r="F53" s="115"/>
      <c r="G53" s="115"/>
      <c r="H53" s="115"/>
      <c r="I53" s="115"/>
      <c r="J53" s="115"/>
      <c r="K53" s="115"/>
      <c r="L53" s="115"/>
      <c r="M53" s="115"/>
      <c r="N53" s="115"/>
    </row>
    <row r="54" spans="1:14" s="6" customFormat="1" ht="22.95" customHeight="1" x14ac:dyDescent="0.35">
      <c r="A54" s="115"/>
      <c r="B54" s="116"/>
      <c r="C54" s="115" t="s">
        <v>637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</row>
    <row r="55" spans="1:14" s="6" customFormat="1" x14ac:dyDescent="0.35">
      <c r="A55" s="115"/>
      <c r="B55" s="115"/>
      <c r="C55" s="116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</row>
    <row r="56" spans="1:14" ht="23.8" x14ac:dyDescent="0.4">
      <c r="B56" s="417"/>
      <c r="C56" s="418"/>
      <c r="D56" s="104" t="s">
        <v>730</v>
      </c>
    </row>
    <row r="57" spans="1:14" x14ac:dyDescent="0.35">
      <c r="B57" s="419"/>
      <c r="C57" s="420"/>
      <c r="D57" s="104" t="s">
        <v>43</v>
      </c>
    </row>
    <row r="58" spans="1:14" x14ac:dyDescent="0.35">
      <c r="B58" s="421"/>
      <c r="C58" s="422"/>
      <c r="D58" s="231" t="s">
        <v>44</v>
      </c>
    </row>
  </sheetData>
  <sheetProtection selectLockedCells="1"/>
  <mergeCells count="4">
    <mergeCell ref="F5:J5"/>
    <mergeCell ref="B56:C56"/>
    <mergeCell ref="B57:C57"/>
    <mergeCell ref="B58:C58"/>
  </mergeCells>
  <conditionalFormatting sqref="F41:N41">
    <cfRule type="cellIs" dxfId="12" priority="8" operator="equal">
      <formula>0</formula>
    </cfRule>
  </conditionalFormatting>
  <conditionalFormatting sqref="G28:N28">
    <cfRule type="cellIs" dxfId="11" priority="13" operator="equal">
      <formula>0</formula>
    </cfRule>
  </conditionalFormatting>
  <conditionalFormatting sqref="I22:I27">
    <cfRule type="cellIs" dxfId="10" priority="11" operator="equal">
      <formula>0</formula>
    </cfRule>
  </conditionalFormatting>
  <conditionalFormatting sqref="I29:I40">
    <cfRule type="cellIs" dxfId="9" priority="1" operator="equal">
      <formula>0</formula>
    </cfRule>
  </conditionalFormatting>
  <conditionalFormatting sqref="J35:K35">
    <cfRule type="cellIs" dxfId="8" priority="4" operator="equal">
      <formula>0</formula>
    </cfRule>
  </conditionalFormatting>
  <conditionalFormatting sqref="L22:L25">
    <cfRule type="cellIs" dxfId="7" priority="19" operator="equal">
      <formula>0</formula>
    </cfRule>
  </conditionalFormatting>
  <conditionalFormatting sqref="L27">
    <cfRule type="cellIs" dxfId="6" priority="18" operator="equal">
      <formula>0</formula>
    </cfRule>
  </conditionalFormatting>
  <conditionalFormatting sqref="L30:L31 L33:L39">
    <cfRule type="cellIs" dxfId="5" priority="3" operator="equal">
      <formula>0</formula>
    </cfRule>
  </conditionalFormatting>
  <conditionalFormatting sqref="L40:M40 I42:I43 L42:L43 F44:L44 N44">
    <cfRule type="cellIs" dxfId="4" priority="21" operator="equal">
      <formula>0</formula>
    </cfRule>
  </conditionalFormatting>
  <conditionalFormatting sqref="M15">
    <cfRule type="cellIs" dxfId="3" priority="17" operator="equal">
      <formula>0</formula>
    </cfRule>
  </conditionalFormatting>
  <conditionalFormatting sqref="M24">
    <cfRule type="cellIs" dxfId="2" priority="15" operator="equal">
      <formula>0</formula>
    </cfRule>
  </conditionalFormatting>
  <conditionalFormatting sqref="M34:M39 G35:H35 N35">
    <cfRule type="cellIs" dxfId="1" priority="5" operator="equal">
      <formula>0</formula>
    </cfRule>
  </conditionalFormatting>
  <dataValidations count="1">
    <dataValidation type="list" allowBlank="1" showInputMessage="1" showErrorMessage="1" sqref="F5:K5" xr:uid="{8B85A85D-8523-44C8-85EA-33C6DAEFC0A5}">
      <formula1>สพท</formula1>
    </dataValidation>
  </dataValidations>
  <printOptions horizontalCentered="1"/>
  <pageMargins left="0.31496062992125984" right="0.19685039370078741" top="0.35433070866141736" bottom="0.19685039370078741" header="0.19685039370078741" footer="0.11811023622047245"/>
  <pageSetup paperSize="9" scale="77" orientation="portrait" r:id="rId1"/>
  <headerFooter>
    <oddHeader>&amp;R&amp;"TH SarabunPSK,ธรรมดา"สิ่งที่ส่งมาด้วย 2</oddHeader>
  </headerFooter>
  <rowBreaks count="1" manualBreakCount="1">
    <brk id="4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E81E6-F4E9-480D-A18D-3DB6BAB3C3EA}">
  <dimension ref="A1:K32"/>
  <sheetViews>
    <sheetView zoomScale="80" zoomScaleNormal="80" zoomScaleSheetLayoutView="100" workbookViewId="0">
      <selection activeCell="J6" sqref="J6:J7"/>
    </sheetView>
  </sheetViews>
  <sheetFormatPr defaultRowHeight="21.1" x14ac:dyDescent="0.35"/>
  <cols>
    <col min="1" max="1" width="5.6640625" style="4" customWidth="1"/>
    <col min="2" max="2" width="7.6640625" style="4" customWidth="1"/>
    <col min="3" max="3" width="33.6640625" style="4" customWidth="1"/>
    <col min="4" max="5" width="12.6640625" style="4" customWidth="1"/>
    <col min="6" max="6" width="8.6640625" style="4" customWidth="1"/>
    <col min="7" max="7" width="7.6640625" style="4" customWidth="1"/>
    <col min="8" max="8" width="33.6640625" style="4" customWidth="1"/>
    <col min="9" max="9" width="13.6640625" style="4" customWidth="1"/>
    <col min="10" max="10" width="8.6640625" style="4" customWidth="1"/>
    <col min="11" max="11" width="21.33203125" style="4" customWidth="1"/>
    <col min="12" max="255" width="8.6640625" style="4"/>
    <col min="256" max="256" width="5.5546875" style="4" customWidth="1"/>
    <col min="257" max="257" width="7.33203125" style="4" customWidth="1"/>
    <col min="258" max="258" width="26.88671875" style="4" customWidth="1"/>
    <col min="259" max="259" width="12.88671875" style="4" customWidth="1"/>
    <col min="260" max="260" width="13.6640625" style="4" customWidth="1"/>
    <col min="261" max="261" width="9.44140625" style="4" customWidth="1"/>
    <col min="262" max="262" width="7.33203125" style="4" customWidth="1"/>
    <col min="263" max="263" width="26.88671875" style="4" customWidth="1"/>
    <col min="264" max="264" width="12.88671875" style="4" customWidth="1"/>
    <col min="265" max="265" width="13.6640625" style="4" customWidth="1"/>
    <col min="266" max="266" width="9.44140625" style="4" customWidth="1"/>
    <col min="267" max="267" width="14.5546875" style="4" customWidth="1"/>
    <col min="268" max="511" width="8.6640625" style="4"/>
    <col min="512" max="512" width="5.5546875" style="4" customWidth="1"/>
    <col min="513" max="513" width="7.33203125" style="4" customWidth="1"/>
    <col min="514" max="514" width="26.88671875" style="4" customWidth="1"/>
    <col min="515" max="515" width="12.88671875" style="4" customWidth="1"/>
    <col min="516" max="516" width="13.6640625" style="4" customWidth="1"/>
    <col min="517" max="517" width="9.44140625" style="4" customWidth="1"/>
    <col min="518" max="518" width="7.33203125" style="4" customWidth="1"/>
    <col min="519" max="519" width="26.88671875" style="4" customWidth="1"/>
    <col min="520" max="520" width="12.88671875" style="4" customWidth="1"/>
    <col min="521" max="521" width="13.6640625" style="4" customWidth="1"/>
    <col min="522" max="522" width="9.44140625" style="4" customWidth="1"/>
    <col min="523" max="523" width="14.5546875" style="4" customWidth="1"/>
    <col min="524" max="767" width="8.6640625" style="4"/>
    <col min="768" max="768" width="5.5546875" style="4" customWidth="1"/>
    <col min="769" max="769" width="7.33203125" style="4" customWidth="1"/>
    <col min="770" max="770" width="26.88671875" style="4" customWidth="1"/>
    <col min="771" max="771" width="12.88671875" style="4" customWidth="1"/>
    <col min="772" max="772" width="13.6640625" style="4" customWidth="1"/>
    <col min="773" max="773" width="9.44140625" style="4" customWidth="1"/>
    <col min="774" max="774" width="7.33203125" style="4" customWidth="1"/>
    <col min="775" max="775" width="26.88671875" style="4" customWidth="1"/>
    <col min="776" max="776" width="12.88671875" style="4" customWidth="1"/>
    <col min="777" max="777" width="13.6640625" style="4" customWidth="1"/>
    <col min="778" max="778" width="9.44140625" style="4" customWidth="1"/>
    <col min="779" max="779" width="14.5546875" style="4" customWidth="1"/>
    <col min="780" max="1023" width="8.6640625" style="4"/>
    <col min="1024" max="1024" width="5.5546875" style="4" customWidth="1"/>
    <col min="1025" max="1025" width="7.33203125" style="4" customWidth="1"/>
    <col min="1026" max="1026" width="26.88671875" style="4" customWidth="1"/>
    <col min="1027" max="1027" width="12.88671875" style="4" customWidth="1"/>
    <col min="1028" max="1028" width="13.6640625" style="4" customWidth="1"/>
    <col min="1029" max="1029" width="9.44140625" style="4" customWidth="1"/>
    <col min="1030" max="1030" width="7.33203125" style="4" customWidth="1"/>
    <col min="1031" max="1031" width="26.88671875" style="4" customWidth="1"/>
    <col min="1032" max="1032" width="12.88671875" style="4" customWidth="1"/>
    <col min="1033" max="1033" width="13.6640625" style="4" customWidth="1"/>
    <col min="1034" max="1034" width="9.44140625" style="4" customWidth="1"/>
    <col min="1035" max="1035" width="14.5546875" style="4" customWidth="1"/>
    <col min="1036" max="1279" width="8.6640625" style="4"/>
    <col min="1280" max="1280" width="5.5546875" style="4" customWidth="1"/>
    <col min="1281" max="1281" width="7.33203125" style="4" customWidth="1"/>
    <col min="1282" max="1282" width="26.88671875" style="4" customWidth="1"/>
    <col min="1283" max="1283" width="12.88671875" style="4" customWidth="1"/>
    <col min="1284" max="1284" width="13.6640625" style="4" customWidth="1"/>
    <col min="1285" max="1285" width="9.44140625" style="4" customWidth="1"/>
    <col min="1286" max="1286" width="7.33203125" style="4" customWidth="1"/>
    <col min="1287" max="1287" width="26.88671875" style="4" customWidth="1"/>
    <col min="1288" max="1288" width="12.88671875" style="4" customWidth="1"/>
    <col min="1289" max="1289" width="13.6640625" style="4" customWidth="1"/>
    <col min="1290" max="1290" width="9.44140625" style="4" customWidth="1"/>
    <col min="1291" max="1291" width="14.5546875" style="4" customWidth="1"/>
    <col min="1292" max="1535" width="8.6640625" style="4"/>
    <col min="1536" max="1536" width="5.5546875" style="4" customWidth="1"/>
    <col min="1537" max="1537" width="7.33203125" style="4" customWidth="1"/>
    <col min="1538" max="1538" width="26.88671875" style="4" customWidth="1"/>
    <col min="1539" max="1539" width="12.88671875" style="4" customWidth="1"/>
    <col min="1540" max="1540" width="13.6640625" style="4" customWidth="1"/>
    <col min="1541" max="1541" width="9.44140625" style="4" customWidth="1"/>
    <col min="1542" max="1542" width="7.33203125" style="4" customWidth="1"/>
    <col min="1543" max="1543" width="26.88671875" style="4" customWidth="1"/>
    <col min="1544" max="1544" width="12.88671875" style="4" customWidth="1"/>
    <col min="1545" max="1545" width="13.6640625" style="4" customWidth="1"/>
    <col min="1546" max="1546" width="9.44140625" style="4" customWidth="1"/>
    <col min="1547" max="1547" width="14.5546875" style="4" customWidth="1"/>
    <col min="1548" max="1791" width="8.6640625" style="4"/>
    <col min="1792" max="1792" width="5.5546875" style="4" customWidth="1"/>
    <col min="1793" max="1793" width="7.33203125" style="4" customWidth="1"/>
    <col min="1794" max="1794" width="26.88671875" style="4" customWidth="1"/>
    <col min="1795" max="1795" width="12.88671875" style="4" customWidth="1"/>
    <col min="1796" max="1796" width="13.6640625" style="4" customWidth="1"/>
    <col min="1797" max="1797" width="9.44140625" style="4" customWidth="1"/>
    <col min="1798" max="1798" width="7.33203125" style="4" customWidth="1"/>
    <col min="1799" max="1799" width="26.88671875" style="4" customWidth="1"/>
    <col min="1800" max="1800" width="12.88671875" style="4" customWidth="1"/>
    <col min="1801" max="1801" width="13.6640625" style="4" customWidth="1"/>
    <col min="1802" max="1802" width="9.44140625" style="4" customWidth="1"/>
    <col min="1803" max="1803" width="14.5546875" style="4" customWidth="1"/>
    <col min="1804" max="2047" width="8.6640625" style="4"/>
    <col min="2048" max="2048" width="5.5546875" style="4" customWidth="1"/>
    <col min="2049" max="2049" width="7.33203125" style="4" customWidth="1"/>
    <col min="2050" max="2050" width="26.88671875" style="4" customWidth="1"/>
    <col min="2051" max="2051" width="12.88671875" style="4" customWidth="1"/>
    <col min="2052" max="2052" width="13.6640625" style="4" customWidth="1"/>
    <col min="2053" max="2053" width="9.44140625" style="4" customWidth="1"/>
    <col min="2054" max="2054" width="7.33203125" style="4" customWidth="1"/>
    <col min="2055" max="2055" width="26.88671875" style="4" customWidth="1"/>
    <col min="2056" max="2056" width="12.88671875" style="4" customWidth="1"/>
    <col min="2057" max="2057" width="13.6640625" style="4" customWidth="1"/>
    <col min="2058" max="2058" width="9.44140625" style="4" customWidth="1"/>
    <col min="2059" max="2059" width="14.5546875" style="4" customWidth="1"/>
    <col min="2060" max="2303" width="8.6640625" style="4"/>
    <col min="2304" max="2304" width="5.5546875" style="4" customWidth="1"/>
    <col min="2305" max="2305" width="7.33203125" style="4" customWidth="1"/>
    <col min="2306" max="2306" width="26.88671875" style="4" customWidth="1"/>
    <col min="2307" max="2307" width="12.88671875" style="4" customWidth="1"/>
    <col min="2308" max="2308" width="13.6640625" style="4" customWidth="1"/>
    <col min="2309" max="2309" width="9.44140625" style="4" customWidth="1"/>
    <col min="2310" max="2310" width="7.33203125" style="4" customWidth="1"/>
    <col min="2311" max="2311" width="26.88671875" style="4" customWidth="1"/>
    <col min="2312" max="2312" width="12.88671875" style="4" customWidth="1"/>
    <col min="2313" max="2313" width="13.6640625" style="4" customWidth="1"/>
    <col min="2314" max="2314" width="9.44140625" style="4" customWidth="1"/>
    <col min="2315" max="2315" width="14.5546875" style="4" customWidth="1"/>
    <col min="2316" max="2559" width="8.6640625" style="4"/>
    <col min="2560" max="2560" width="5.5546875" style="4" customWidth="1"/>
    <col min="2561" max="2561" width="7.33203125" style="4" customWidth="1"/>
    <col min="2562" max="2562" width="26.88671875" style="4" customWidth="1"/>
    <col min="2563" max="2563" width="12.88671875" style="4" customWidth="1"/>
    <col min="2564" max="2564" width="13.6640625" style="4" customWidth="1"/>
    <col min="2565" max="2565" width="9.44140625" style="4" customWidth="1"/>
    <col min="2566" max="2566" width="7.33203125" style="4" customWidth="1"/>
    <col min="2567" max="2567" width="26.88671875" style="4" customWidth="1"/>
    <col min="2568" max="2568" width="12.88671875" style="4" customWidth="1"/>
    <col min="2569" max="2569" width="13.6640625" style="4" customWidth="1"/>
    <col min="2570" max="2570" width="9.44140625" style="4" customWidth="1"/>
    <col min="2571" max="2571" width="14.5546875" style="4" customWidth="1"/>
    <col min="2572" max="2815" width="8.6640625" style="4"/>
    <col min="2816" max="2816" width="5.5546875" style="4" customWidth="1"/>
    <col min="2817" max="2817" width="7.33203125" style="4" customWidth="1"/>
    <col min="2818" max="2818" width="26.88671875" style="4" customWidth="1"/>
    <col min="2819" max="2819" width="12.88671875" style="4" customWidth="1"/>
    <col min="2820" max="2820" width="13.6640625" style="4" customWidth="1"/>
    <col min="2821" max="2821" width="9.44140625" style="4" customWidth="1"/>
    <col min="2822" max="2822" width="7.33203125" style="4" customWidth="1"/>
    <col min="2823" max="2823" width="26.88671875" style="4" customWidth="1"/>
    <col min="2824" max="2824" width="12.88671875" style="4" customWidth="1"/>
    <col min="2825" max="2825" width="13.6640625" style="4" customWidth="1"/>
    <col min="2826" max="2826" width="9.44140625" style="4" customWidth="1"/>
    <col min="2827" max="2827" width="14.5546875" style="4" customWidth="1"/>
    <col min="2828" max="3071" width="8.6640625" style="4"/>
    <col min="3072" max="3072" width="5.5546875" style="4" customWidth="1"/>
    <col min="3073" max="3073" width="7.33203125" style="4" customWidth="1"/>
    <col min="3074" max="3074" width="26.88671875" style="4" customWidth="1"/>
    <col min="3075" max="3075" width="12.88671875" style="4" customWidth="1"/>
    <col min="3076" max="3076" width="13.6640625" style="4" customWidth="1"/>
    <col min="3077" max="3077" width="9.44140625" style="4" customWidth="1"/>
    <col min="3078" max="3078" width="7.33203125" style="4" customWidth="1"/>
    <col min="3079" max="3079" width="26.88671875" style="4" customWidth="1"/>
    <col min="3080" max="3080" width="12.88671875" style="4" customWidth="1"/>
    <col min="3081" max="3081" width="13.6640625" style="4" customWidth="1"/>
    <col min="3082" max="3082" width="9.44140625" style="4" customWidth="1"/>
    <col min="3083" max="3083" width="14.5546875" style="4" customWidth="1"/>
    <col min="3084" max="3327" width="8.6640625" style="4"/>
    <col min="3328" max="3328" width="5.5546875" style="4" customWidth="1"/>
    <col min="3329" max="3329" width="7.33203125" style="4" customWidth="1"/>
    <col min="3330" max="3330" width="26.88671875" style="4" customWidth="1"/>
    <col min="3331" max="3331" width="12.88671875" style="4" customWidth="1"/>
    <col min="3332" max="3332" width="13.6640625" style="4" customWidth="1"/>
    <col min="3333" max="3333" width="9.44140625" style="4" customWidth="1"/>
    <col min="3334" max="3334" width="7.33203125" style="4" customWidth="1"/>
    <col min="3335" max="3335" width="26.88671875" style="4" customWidth="1"/>
    <col min="3336" max="3336" width="12.88671875" style="4" customWidth="1"/>
    <col min="3337" max="3337" width="13.6640625" style="4" customWidth="1"/>
    <col min="3338" max="3338" width="9.44140625" style="4" customWidth="1"/>
    <col min="3339" max="3339" width="14.5546875" style="4" customWidth="1"/>
    <col min="3340" max="3583" width="8.6640625" style="4"/>
    <col min="3584" max="3584" width="5.5546875" style="4" customWidth="1"/>
    <col min="3585" max="3585" width="7.33203125" style="4" customWidth="1"/>
    <col min="3586" max="3586" width="26.88671875" style="4" customWidth="1"/>
    <col min="3587" max="3587" width="12.88671875" style="4" customWidth="1"/>
    <col min="3588" max="3588" width="13.6640625" style="4" customWidth="1"/>
    <col min="3589" max="3589" width="9.44140625" style="4" customWidth="1"/>
    <col min="3590" max="3590" width="7.33203125" style="4" customWidth="1"/>
    <col min="3591" max="3591" width="26.88671875" style="4" customWidth="1"/>
    <col min="3592" max="3592" width="12.88671875" style="4" customWidth="1"/>
    <col min="3593" max="3593" width="13.6640625" style="4" customWidth="1"/>
    <col min="3594" max="3594" width="9.44140625" style="4" customWidth="1"/>
    <col min="3595" max="3595" width="14.5546875" style="4" customWidth="1"/>
    <col min="3596" max="3839" width="8.6640625" style="4"/>
    <col min="3840" max="3840" width="5.5546875" style="4" customWidth="1"/>
    <col min="3841" max="3841" width="7.33203125" style="4" customWidth="1"/>
    <col min="3842" max="3842" width="26.88671875" style="4" customWidth="1"/>
    <col min="3843" max="3843" width="12.88671875" style="4" customWidth="1"/>
    <col min="3844" max="3844" width="13.6640625" style="4" customWidth="1"/>
    <col min="3845" max="3845" width="9.44140625" style="4" customWidth="1"/>
    <col min="3846" max="3846" width="7.33203125" style="4" customWidth="1"/>
    <col min="3847" max="3847" width="26.88671875" style="4" customWidth="1"/>
    <col min="3848" max="3848" width="12.88671875" style="4" customWidth="1"/>
    <col min="3849" max="3849" width="13.6640625" style="4" customWidth="1"/>
    <col min="3850" max="3850" width="9.44140625" style="4" customWidth="1"/>
    <col min="3851" max="3851" width="14.5546875" style="4" customWidth="1"/>
    <col min="3852" max="4095" width="8.6640625" style="4"/>
    <col min="4096" max="4096" width="5.5546875" style="4" customWidth="1"/>
    <col min="4097" max="4097" width="7.33203125" style="4" customWidth="1"/>
    <col min="4098" max="4098" width="26.88671875" style="4" customWidth="1"/>
    <col min="4099" max="4099" width="12.88671875" style="4" customWidth="1"/>
    <col min="4100" max="4100" width="13.6640625" style="4" customWidth="1"/>
    <col min="4101" max="4101" width="9.44140625" style="4" customWidth="1"/>
    <col min="4102" max="4102" width="7.33203125" style="4" customWidth="1"/>
    <col min="4103" max="4103" width="26.88671875" style="4" customWidth="1"/>
    <col min="4104" max="4104" width="12.88671875" style="4" customWidth="1"/>
    <col min="4105" max="4105" width="13.6640625" style="4" customWidth="1"/>
    <col min="4106" max="4106" width="9.44140625" style="4" customWidth="1"/>
    <col min="4107" max="4107" width="14.5546875" style="4" customWidth="1"/>
    <col min="4108" max="4351" width="8.6640625" style="4"/>
    <col min="4352" max="4352" width="5.5546875" style="4" customWidth="1"/>
    <col min="4353" max="4353" width="7.33203125" style="4" customWidth="1"/>
    <col min="4354" max="4354" width="26.88671875" style="4" customWidth="1"/>
    <col min="4355" max="4355" width="12.88671875" style="4" customWidth="1"/>
    <col min="4356" max="4356" width="13.6640625" style="4" customWidth="1"/>
    <col min="4357" max="4357" width="9.44140625" style="4" customWidth="1"/>
    <col min="4358" max="4358" width="7.33203125" style="4" customWidth="1"/>
    <col min="4359" max="4359" width="26.88671875" style="4" customWidth="1"/>
    <col min="4360" max="4360" width="12.88671875" style="4" customWidth="1"/>
    <col min="4361" max="4361" width="13.6640625" style="4" customWidth="1"/>
    <col min="4362" max="4362" width="9.44140625" style="4" customWidth="1"/>
    <col min="4363" max="4363" width="14.5546875" style="4" customWidth="1"/>
    <col min="4364" max="4607" width="8.6640625" style="4"/>
    <col min="4608" max="4608" width="5.5546875" style="4" customWidth="1"/>
    <col min="4609" max="4609" width="7.33203125" style="4" customWidth="1"/>
    <col min="4610" max="4610" width="26.88671875" style="4" customWidth="1"/>
    <col min="4611" max="4611" width="12.88671875" style="4" customWidth="1"/>
    <col min="4612" max="4612" width="13.6640625" style="4" customWidth="1"/>
    <col min="4613" max="4613" width="9.44140625" style="4" customWidth="1"/>
    <col min="4614" max="4614" width="7.33203125" style="4" customWidth="1"/>
    <col min="4615" max="4615" width="26.88671875" style="4" customWidth="1"/>
    <col min="4616" max="4616" width="12.88671875" style="4" customWidth="1"/>
    <col min="4617" max="4617" width="13.6640625" style="4" customWidth="1"/>
    <col min="4618" max="4618" width="9.44140625" style="4" customWidth="1"/>
    <col min="4619" max="4619" width="14.5546875" style="4" customWidth="1"/>
    <col min="4620" max="4863" width="8.6640625" style="4"/>
    <col min="4864" max="4864" width="5.5546875" style="4" customWidth="1"/>
    <col min="4865" max="4865" width="7.33203125" style="4" customWidth="1"/>
    <col min="4866" max="4866" width="26.88671875" style="4" customWidth="1"/>
    <col min="4867" max="4867" width="12.88671875" style="4" customWidth="1"/>
    <col min="4868" max="4868" width="13.6640625" style="4" customWidth="1"/>
    <col min="4869" max="4869" width="9.44140625" style="4" customWidth="1"/>
    <col min="4870" max="4870" width="7.33203125" style="4" customWidth="1"/>
    <col min="4871" max="4871" width="26.88671875" style="4" customWidth="1"/>
    <col min="4872" max="4872" width="12.88671875" style="4" customWidth="1"/>
    <col min="4873" max="4873" width="13.6640625" style="4" customWidth="1"/>
    <col min="4874" max="4874" width="9.44140625" style="4" customWidth="1"/>
    <col min="4875" max="4875" width="14.5546875" style="4" customWidth="1"/>
    <col min="4876" max="5119" width="8.6640625" style="4"/>
    <col min="5120" max="5120" width="5.5546875" style="4" customWidth="1"/>
    <col min="5121" max="5121" width="7.33203125" style="4" customWidth="1"/>
    <col min="5122" max="5122" width="26.88671875" style="4" customWidth="1"/>
    <col min="5123" max="5123" width="12.88671875" style="4" customWidth="1"/>
    <col min="5124" max="5124" width="13.6640625" style="4" customWidth="1"/>
    <col min="5125" max="5125" width="9.44140625" style="4" customWidth="1"/>
    <col min="5126" max="5126" width="7.33203125" style="4" customWidth="1"/>
    <col min="5127" max="5127" width="26.88671875" style="4" customWidth="1"/>
    <col min="5128" max="5128" width="12.88671875" style="4" customWidth="1"/>
    <col min="5129" max="5129" width="13.6640625" style="4" customWidth="1"/>
    <col min="5130" max="5130" width="9.44140625" style="4" customWidth="1"/>
    <col min="5131" max="5131" width="14.5546875" style="4" customWidth="1"/>
    <col min="5132" max="5375" width="8.6640625" style="4"/>
    <col min="5376" max="5376" width="5.5546875" style="4" customWidth="1"/>
    <col min="5377" max="5377" width="7.33203125" style="4" customWidth="1"/>
    <col min="5378" max="5378" width="26.88671875" style="4" customWidth="1"/>
    <col min="5379" max="5379" width="12.88671875" style="4" customWidth="1"/>
    <col min="5380" max="5380" width="13.6640625" style="4" customWidth="1"/>
    <col min="5381" max="5381" width="9.44140625" style="4" customWidth="1"/>
    <col min="5382" max="5382" width="7.33203125" style="4" customWidth="1"/>
    <col min="5383" max="5383" width="26.88671875" style="4" customWidth="1"/>
    <col min="5384" max="5384" width="12.88671875" style="4" customWidth="1"/>
    <col min="5385" max="5385" width="13.6640625" style="4" customWidth="1"/>
    <col min="5386" max="5386" width="9.44140625" style="4" customWidth="1"/>
    <col min="5387" max="5387" width="14.5546875" style="4" customWidth="1"/>
    <col min="5388" max="5631" width="8.6640625" style="4"/>
    <col min="5632" max="5632" width="5.5546875" style="4" customWidth="1"/>
    <col min="5633" max="5633" width="7.33203125" style="4" customWidth="1"/>
    <col min="5634" max="5634" width="26.88671875" style="4" customWidth="1"/>
    <col min="5635" max="5635" width="12.88671875" style="4" customWidth="1"/>
    <col min="5636" max="5636" width="13.6640625" style="4" customWidth="1"/>
    <col min="5637" max="5637" width="9.44140625" style="4" customWidth="1"/>
    <col min="5638" max="5638" width="7.33203125" style="4" customWidth="1"/>
    <col min="5639" max="5639" width="26.88671875" style="4" customWidth="1"/>
    <col min="5640" max="5640" width="12.88671875" style="4" customWidth="1"/>
    <col min="5641" max="5641" width="13.6640625" style="4" customWidth="1"/>
    <col min="5642" max="5642" width="9.44140625" style="4" customWidth="1"/>
    <col min="5643" max="5643" width="14.5546875" style="4" customWidth="1"/>
    <col min="5644" max="5887" width="8.6640625" style="4"/>
    <col min="5888" max="5888" width="5.5546875" style="4" customWidth="1"/>
    <col min="5889" max="5889" width="7.33203125" style="4" customWidth="1"/>
    <col min="5890" max="5890" width="26.88671875" style="4" customWidth="1"/>
    <col min="5891" max="5891" width="12.88671875" style="4" customWidth="1"/>
    <col min="5892" max="5892" width="13.6640625" style="4" customWidth="1"/>
    <col min="5893" max="5893" width="9.44140625" style="4" customWidth="1"/>
    <col min="5894" max="5894" width="7.33203125" style="4" customWidth="1"/>
    <col min="5895" max="5895" width="26.88671875" style="4" customWidth="1"/>
    <col min="5896" max="5896" width="12.88671875" style="4" customWidth="1"/>
    <col min="5897" max="5897" width="13.6640625" style="4" customWidth="1"/>
    <col min="5898" max="5898" width="9.44140625" style="4" customWidth="1"/>
    <col min="5899" max="5899" width="14.5546875" style="4" customWidth="1"/>
    <col min="5900" max="6143" width="8.6640625" style="4"/>
    <col min="6144" max="6144" width="5.5546875" style="4" customWidth="1"/>
    <col min="6145" max="6145" width="7.33203125" style="4" customWidth="1"/>
    <col min="6146" max="6146" width="26.88671875" style="4" customWidth="1"/>
    <col min="6147" max="6147" width="12.88671875" style="4" customWidth="1"/>
    <col min="6148" max="6148" width="13.6640625" style="4" customWidth="1"/>
    <col min="6149" max="6149" width="9.44140625" style="4" customWidth="1"/>
    <col min="6150" max="6150" width="7.33203125" style="4" customWidth="1"/>
    <col min="6151" max="6151" width="26.88671875" style="4" customWidth="1"/>
    <col min="6152" max="6152" width="12.88671875" style="4" customWidth="1"/>
    <col min="6153" max="6153" width="13.6640625" style="4" customWidth="1"/>
    <col min="6154" max="6154" width="9.44140625" style="4" customWidth="1"/>
    <col min="6155" max="6155" width="14.5546875" style="4" customWidth="1"/>
    <col min="6156" max="6399" width="8.6640625" style="4"/>
    <col min="6400" max="6400" width="5.5546875" style="4" customWidth="1"/>
    <col min="6401" max="6401" width="7.33203125" style="4" customWidth="1"/>
    <col min="6402" max="6402" width="26.88671875" style="4" customWidth="1"/>
    <col min="6403" max="6403" width="12.88671875" style="4" customWidth="1"/>
    <col min="6404" max="6404" width="13.6640625" style="4" customWidth="1"/>
    <col min="6405" max="6405" width="9.44140625" style="4" customWidth="1"/>
    <col min="6406" max="6406" width="7.33203125" style="4" customWidth="1"/>
    <col min="6407" max="6407" width="26.88671875" style="4" customWidth="1"/>
    <col min="6408" max="6408" width="12.88671875" style="4" customWidth="1"/>
    <col min="6409" max="6409" width="13.6640625" style="4" customWidth="1"/>
    <col min="6410" max="6410" width="9.44140625" style="4" customWidth="1"/>
    <col min="6411" max="6411" width="14.5546875" style="4" customWidth="1"/>
    <col min="6412" max="6655" width="8.6640625" style="4"/>
    <col min="6656" max="6656" width="5.5546875" style="4" customWidth="1"/>
    <col min="6657" max="6657" width="7.33203125" style="4" customWidth="1"/>
    <col min="6658" max="6658" width="26.88671875" style="4" customWidth="1"/>
    <col min="6659" max="6659" width="12.88671875" style="4" customWidth="1"/>
    <col min="6660" max="6660" width="13.6640625" style="4" customWidth="1"/>
    <col min="6661" max="6661" width="9.44140625" style="4" customWidth="1"/>
    <col min="6662" max="6662" width="7.33203125" style="4" customWidth="1"/>
    <col min="6663" max="6663" width="26.88671875" style="4" customWidth="1"/>
    <col min="6664" max="6664" width="12.88671875" style="4" customWidth="1"/>
    <col min="6665" max="6665" width="13.6640625" style="4" customWidth="1"/>
    <col min="6666" max="6666" width="9.44140625" style="4" customWidth="1"/>
    <col min="6667" max="6667" width="14.5546875" style="4" customWidth="1"/>
    <col min="6668" max="6911" width="8.6640625" style="4"/>
    <col min="6912" max="6912" width="5.5546875" style="4" customWidth="1"/>
    <col min="6913" max="6913" width="7.33203125" style="4" customWidth="1"/>
    <col min="6914" max="6914" width="26.88671875" style="4" customWidth="1"/>
    <col min="6915" max="6915" width="12.88671875" style="4" customWidth="1"/>
    <col min="6916" max="6916" width="13.6640625" style="4" customWidth="1"/>
    <col min="6917" max="6917" width="9.44140625" style="4" customWidth="1"/>
    <col min="6918" max="6918" width="7.33203125" style="4" customWidth="1"/>
    <col min="6919" max="6919" width="26.88671875" style="4" customWidth="1"/>
    <col min="6920" max="6920" width="12.88671875" style="4" customWidth="1"/>
    <col min="6921" max="6921" width="13.6640625" style="4" customWidth="1"/>
    <col min="6922" max="6922" width="9.44140625" style="4" customWidth="1"/>
    <col min="6923" max="6923" width="14.5546875" style="4" customWidth="1"/>
    <col min="6924" max="7167" width="8.6640625" style="4"/>
    <col min="7168" max="7168" width="5.5546875" style="4" customWidth="1"/>
    <col min="7169" max="7169" width="7.33203125" style="4" customWidth="1"/>
    <col min="7170" max="7170" width="26.88671875" style="4" customWidth="1"/>
    <col min="7171" max="7171" width="12.88671875" style="4" customWidth="1"/>
    <col min="7172" max="7172" width="13.6640625" style="4" customWidth="1"/>
    <col min="7173" max="7173" width="9.44140625" style="4" customWidth="1"/>
    <col min="7174" max="7174" width="7.33203125" style="4" customWidth="1"/>
    <col min="7175" max="7175" width="26.88671875" style="4" customWidth="1"/>
    <col min="7176" max="7176" width="12.88671875" style="4" customWidth="1"/>
    <col min="7177" max="7177" width="13.6640625" style="4" customWidth="1"/>
    <col min="7178" max="7178" width="9.44140625" style="4" customWidth="1"/>
    <col min="7179" max="7179" width="14.5546875" style="4" customWidth="1"/>
    <col min="7180" max="7423" width="8.6640625" style="4"/>
    <col min="7424" max="7424" width="5.5546875" style="4" customWidth="1"/>
    <col min="7425" max="7425" width="7.33203125" style="4" customWidth="1"/>
    <col min="7426" max="7426" width="26.88671875" style="4" customWidth="1"/>
    <col min="7427" max="7427" width="12.88671875" style="4" customWidth="1"/>
    <col min="7428" max="7428" width="13.6640625" style="4" customWidth="1"/>
    <col min="7429" max="7429" width="9.44140625" style="4" customWidth="1"/>
    <col min="7430" max="7430" width="7.33203125" style="4" customWidth="1"/>
    <col min="7431" max="7431" width="26.88671875" style="4" customWidth="1"/>
    <col min="7432" max="7432" width="12.88671875" style="4" customWidth="1"/>
    <col min="7433" max="7433" width="13.6640625" style="4" customWidth="1"/>
    <col min="7434" max="7434" width="9.44140625" style="4" customWidth="1"/>
    <col min="7435" max="7435" width="14.5546875" style="4" customWidth="1"/>
    <col min="7436" max="7679" width="8.6640625" style="4"/>
    <col min="7680" max="7680" width="5.5546875" style="4" customWidth="1"/>
    <col min="7681" max="7681" width="7.33203125" style="4" customWidth="1"/>
    <col min="7682" max="7682" width="26.88671875" style="4" customWidth="1"/>
    <col min="7683" max="7683" width="12.88671875" style="4" customWidth="1"/>
    <col min="7684" max="7684" width="13.6640625" style="4" customWidth="1"/>
    <col min="7685" max="7685" width="9.44140625" style="4" customWidth="1"/>
    <col min="7686" max="7686" width="7.33203125" style="4" customWidth="1"/>
    <col min="7687" max="7687" width="26.88671875" style="4" customWidth="1"/>
    <col min="7688" max="7688" width="12.88671875" style="4" customWidth="1"/>
    <col min="7689" max="7689" width="13.6640625" style="4" customWidth="1"/>
    <col min="7690" max="7690" width="9.44140625" style="4" customWidth="1"/>
    <col min="7691" max="7691" width="14.5546875" style="4" customWidth="1"/>
    <col min="7692" max="7935" width="8.6640625" style="4"/>
    <col min="7936" max="7936" width="5.5546875" style="4" customWidth="1"/>
    <col min="7937" max="7937" width="7.33203125" style="4" customWidth="1"/>
    <col min="7938" max="7938" width="26.88671875" style="4" customWidth="1"/>
    <col min="7939" max="7939" width="12.88671875" style="4" customWidth="1"/>
    <col min="7940" max="7940" width="13.6640625" style="4" customWidth="1"/>
    <col min="7941" max="7941" width="9.44140625" style="4" customWidth="1"/>
    <col min="7942" max="7942" width="7.33203125" style="4" customWidth="1"/>
    <col min="7943" max="7943" width="26.88671875" style="4" customWidth="1"/>
    <col min="7944" max="7944" width="12.88671875" style="4" customWidth="1"/>
    <col min="7945" max="7945" width="13.6640625" style="4" customWidth="1"/>
    <col min="7946" max="7946" width="9.44140625" style="4" customWidth="1"/>
    <col min="7947" max="7947" width="14.5546875" style="4" customWidth="1"/>
    <col min="7948" max="8191" width="8.6640625" style="4"/>
    <col min="8192" max="8192" width="5.5546875" style="4" customWidth="1"/>
    <col min="8193" max="8193" width="7.33203125" style="4" customWidth="1"/>
    <col min="8194" max="8194" width="26.88671875" style="4" customWidth="1"/>
    <col min="8195" max="8195" width="12.88671875" style="4" customWidth="1"/>
    <col min="8196" max="8196" width="13.6640625" style="4" customWidth="1"/>
    <col min="8197" max="8197" width="9.44140625" style="4" customWidth="1"/>
    <col min="8198" max="8198" width="7.33203125" style="4" customWidth="1"/>
    <col min="8199" max="8199" width="26.88671875" style="4" customWidth="1"/>
    <col min="8200" max="8200" width="12.88671875" style="4" customWidth="1"/>
    <col min="8201" max="8201" width="13.6640625" style="4" customWidth="1"/>
    <col min="8202" max="8202" width="9.44140625" style="4" customWidth="1"/>
    <col min="8203" max="8203" width="14.5546875" style="4" customWidth="1"/>
    <col min="8204" max="8447" width="8.6640625" style="4"/>
    <col min="8448" max="8448" width="5.5546875" style="4" customWidth="1"/>
    <col min="8449" max="8449" width="7.33203125" style="4" customWidth="1"/>
    <col min="8450" max="8450" width="26.88671875" style="4" customWidth="1"/>
    <col min="8451" max="8451" width="12.88671875" style="4" customWidth="1"/>
    <col min="8452" max="8452" width="13.6640625" style="4" customWidth="1"/>
    <col min="8453" max="8453" width="9.44140625" style="4" customWidth="1"/>
    <col min="8454" max="8454" width="7.33203125" style="4" customWidth="1"/>
    <col min="8455" max="8455" width="26.88671875" style="4" customWidth="1"/>
    <col min="8456" max="8456" width="12.88671875" style="4" customWidth="1"/>
    <col min="8457" max="8457" width="13.6640625" style="4" customWidth="1"/>
    <col min="8458" max="8458" width="9.44140625" style="4" customWidth="1"/>
    <col min="8459" max="8459" width="14.5546875" style="4" customWidth="1"/>
    <col min="8460" max="8703" width="8.6640625" style="4"/>
    <col min="8704" max="8704" width="5.5546875" style="4" customWidth="1"/>
    <col min="8705" max="8705" width="7.33203125" style="4" customWidth="1"/>
    <col min="8706" max="8706" width="26.88671875" style="4" customWidth="1"/>
    <col min="8707" max="8707" width="12.88671875" style="4" customWidth="1"/>
    <col min="8708" max="8708" width="13.6640625" style="4" customWidth="1"/>
    <col min="8709" max="8709" width="9.44140625" style="4" customWidth="1"/>
    <col min="8710" max="8710" width="7.33203125" style="4" customWidth="1"/>
    <col min="8711" max="8711" width="26.88671875" style="4" customWidth="1"/>
    <col min="8712" max="8712" width="12.88671875" style="4" customWidth="1"/>
    <col min="8713" max="8713" width="13.6640625" style="4" customWidth="1"/>
    <col min="8714" max="8714" width="9.44140625" style="4" customWidth="1"/>
    <col min="8715" max="8715" width="14.5546875" style="4" customWidth="1"/>
    <col min="8716" max="8959" width="8.6640625" style="4"/>
    <col min="8960" max="8960" width="5.5546875" style="4" customWidth="1"/>
    <col min="8961" max="8961" width="7.33203125" style="4" customWidth="1"/>
    <col min="8962" max="8962" width="26.88671875" style="4" customWidth="1"/>
    <col min="8963" max="8963" width="12.88671875" style="4" customWidth="1"/>
    <col min="8964" max="8964" width="13.6640625" style="4" customWidth="1"/>
    <col min="8965" max="8965" width="9.44140625" style="4" customWidth="1"/>
    <col min="8966" max="8966" width="7.33203125" style="4" customWidth="1"/>
    <col min="8967" max="8967" width="26.88671875" style="4" customWidth="1"/>
    <col min="8968" max="8968" width="12.88671875" style="4" customWidth="1"/>
    <col min="8969" max="8969" width="13.6640625" style="4" customWidth="1"/>
    <col min="8970" max="8970" width="9.44140625" style="4" customWidth="1"/>
    <col min="8971" max="8971" width="14.5546875" style="4" customWidth="1"/>
    <col min="8972" max="9215" width="8.6640625" style="4"/>
    <col min="9216" max="9216" width="5.5546875" style="4" customWidth="1"/>
    <col min="9217" max="9217" width="7.33203125" style="4" customWidth="1"/>
    <col min="9218" max="9218" width="26.88671875" style="4" customWidth="1"/>
    <col min="9219" max="9219" width="12.88671875" style="4" customWidth="1"/>
    <col min="9220" max="9220" width="13.6640625" style="4" customWidth="1"/>
    <col min="9221" max="9221" width="9.44140625" style="4" customWidth="1"/>
    <col min="9222" max="9222" width="7.33203125" style="4" customWidth="1"/>
    <col min="9223" max="9223" width="26.88671875" style="4" customWidth="1"/>
    <col min="9224" max="9224" width="12.88671875" style="4" customWidth="1"/>
    <col min="9225" max="9225" width="13.6640625" style="4" customWidth="1"/>
    <col min="9226" max="9226" width="9.44140625" style="4" customWidth="1"/>
    <col min="9227" max="9227" width="14.5546875" style="4" customWidth="1"/>
    <col min="9228" max="9471" width="8.6640625" style="4"/>
    <col min="9472" max="9472" width="5.5546875" style="4" customWidth="1"/>
    <col min="9473" max="9473" width="7.33203125" style="4" customWidth="1"/>
    <col min="9474" max="9474" width="26.88671875" style="4" customWidth="1"/>
    <col min="9475" max="9475" width="12.88671875" style="4" customWidth="1"/>
    <col min="9476" max="9476" width="13.6640625" style="4" customWidth="1"/>
    <col min="9477" max="9477" width="9.44140625" style="4" customWidth="1"/>
    <col min="9478" max="9478" width="7.33203125" style="4" customWidth="1"/>
    <col min="9479" max="9479" width="26.88671875" style="4" customWidth="1"/>
    <col min="9480" max="9480" width="12.88671875" style="4" customWidth="1"/>
    <col min="9481" max="9481" width="13.6640625" style="4" customWidth="1"/>
    <col min="9482" max="9482" width="9.44140625" style="4" customWidth="1"/>
    <col min="9483" max="9483" width="14.5546875" style="4" customWidth="1"/>
    <col min="9484" max="9727" width="8.6640625" style="4"/>
    <col min="9728" max="9728" width="5.5546875" style="4" customWidth="1"/>
    <col min="9729" max="9729" width="7.33203125" style="4" customWidth="1"/>
    <col min="9730" max="9730" width="26.88671875" style="4" customWidth="1"/>
    <col min="9731" max="9731" width="12.88671875" style="4" customWidth="1"/>
    <col min="9732" max="9732" width="13.6640625" style="4" customWidth="1"/>
    <col min="9733" max="9733" width="9.44140625" style="4" customWidth="1"/>
    <col min="9734" max="9734" width="7.33203125" style="4" customWidth="1"/>
    <col min="9735" max="9735" width="26.88671875" style="4" customWidth="1"/>
    <col min="9736" max="9736" width="12.88671875" style="4" customWidth="1"/>
    <col min="9737" max="9737" width="13.6640625" style="4" customWidth="1"/>
    <col min="9738" max="9738" width="9.44140625" style="4" customWidth="1"/>
    <col min="9739" max="9739" width="14.5546875" style="4" customWidth="1"/>
    <col min="9740" max="9983" width="8.6640625" style="4"/>
    <col min="9984" max="9984" width="5.5546875" style="4" customWidth="1"/>
    <col min="9985" max="9985" width="7.33203125" style="4" customWidth="1"/>
    <col min="9986" max="9986" width="26.88671875" style="4" customWidth="1"/>
    <col min="9987" max="9987" width="12.88671875" style="4" customWidth="1"/>
    <col min="9988" max="9988" width="13.6640625" style="4" customWidth="1"/>
    <col min="9989" max="9989" width="9.44140625" style="4" customWidth="1"/>
    <col min="9990" max="9990" width="7.33203125" style="4" customWidth="1"/>
    <col min="9991" max="9991" width="26.88671875" style="4" customWidth="1"/>
    <col min="9992" max="9992" width="12.88671875" style="4" customWidth="1"/>
    <col min="9993" max="9993" width="13.6640625" style="4" customWidth="1"/>
    <col min="9994" max="9994" width="9.44140625" style="4" customWidth="1"/>
    <col min="9995" max="9995" width="14.5546875" style="4" customWidth="1"/>
    <col min="9996" max="10239" width="8.6640625" style="4"/>
    <col min="10240" max="10240" width="5.5546875" style="4" customWidth="1"/>
    <col min="10241" max="10241" width="7.33203125" style="4" customWidth="1"/>
    <col min="10242" max="10242" width="26.88671875" style="4" customWidth="1"/>
    <col min="10243" max="10243" width="12.88671875" style="4" customWidth="1"/>
    <col min="10244" max="10244" width="13.6640625" style="4" customWidth="1"/>
    <col min="10245" max="10245" width="9.44140625" style="4" customWidth="1"/>
    <col min="10246" max="10246" width="7.33203125" style="4" customWidth="1"/>
    <col min="10247" max="10247" width="26.88671875" style="4" customWidth="1"/>
    <col min="10248" max="10248" width="12.88671875" style="4" customWidth="1"/>
    <col min="10249" max="10249" width="13.6640625" style="4" customWidth="1"/>
    <col min="10250" max="10250" width="9.44140625" style="4" customWidth="1"/>
    <col min="10251" max="10251" width="14.5546875" style="4" customWidth="1"/>
    <col min="10252" max="10495" width="8.6640625" style="4"/>
    <col min="10496" max="10496" width="5.5546875" style="4" customWidth="1"/>
    <col min="10497" max="10497" width="7.33203125" style="4" customWidth="1"/>
    <col min="10498" max="10498" width="26.88671875" style="4" customWidth="1"/>
    <col min="10499" max="10499" width="12.88671875" style="4" customWidth="1"/>
    <col min="10500" max="10500" width="13.6640625" style="4" customWidth="1"/>
    <col min="10501" max="10501" width="9.44140625" style="4" customWidth="1"/>
    <col min="10502" max="10502" width="7.33203125" style="4" customWidth="1"/>
    <col min="10503" max="10503" width="26.88671875" style="4" customWidth="1"/>
    <col min="10504" max="10504" width="12.88671875" style="4" customWidth="1"/>
    <col min="10505" max="10505" width="13.6640625" style="4" customWidth="1"/>
    <col min="10506" max="10506" width="9.44140625" style="4" customWidth="1"/>
    <col min="10507" max="10507" width="14.5546875" style="4" customWidth="1"/>
    <col min="10508" max="10751" width="8.6640625" style="4"/>
    <col min="10752" max="10752" width="5.5546875" style="4" customWidth="1"/>
    <col min="10753" max="10753" width="7.33203125" style="4" customWidth="1"/>
    <col min="10754" max="10754" width="26.88671875" style="4" customWidth="1"/>
    <col min="10755" max="10755" width="12.88671875" style="4" customWidth="1"/>
    <col min="10756" max="10756" width="13.6640625" style="4" customWidth="1"/>
    <col min="10757" max="10757" width="9.44140625" style="4" customWidth="1"/>
    <col min="10758" max="10758" width="7.33203125" style="4" customWidth="1"/>
    <col min="10759" max="10759" width="26.88671875" style="4" customWidth="1"/>
    <col min="10760" max="10760" width="12.88671875" style="4" customWidth="1"/>
    <col min="10761" max="10761" width="13.6640625" style="4" customWidth="1"/>
    <col min="10762" max="10762" width="9.44140625" style="4" customWidth="1"/>
    <col min="10763" max="10763" width="14.5546875" style="4" customWidth="1"/>
    <col min="10764" max="11007" width="8.6640625" style="4"/>
    <col min="11008" max="11008" width="5.5546875" style="4" customWidth="1"/>
    <col min="11009" max="11009" width="7.33203125" style="4" customWidth="1"/>
    <col min="11010" max="11010" width="26.88671875" style="4" customWidth="1"/>
    <col min="11011" max="11011" width="12.88671875" style="4" customWidth="1"/>
    <col min="11012" max="11012" width="13.6640625" style="4" customWidth="1"/>
    <col min="11013" max="11013" width="9.44140625" style="4" customWidth="1"/>
    <col min="11014" max="11014" width="7.33203125" style="4" customWidth="1"/>
    <col min="11015" max="11015" width="26.88671875" style="4" customWidth="1"/>
    <col min="11016" max="11016" width="12.88671875" style="4" customWidth="1"/>
    <col min="11017" max="11017" width="13.6640625" style="4" customWidth="1"/>
    <col min="11018" max="11018" width="9.44140625" style="4" customWidth="1"/>
    <col min="11019" max="11019" width="14.5546875" style="4" customWidth="1"/>
    <col min="11020" max="11263" width="8.6640625" style="4"/>
    <col min="11264" max="11264" width="5.5546875" style="4" customWidth="1"/>
    <col min="11265" max="11265" width="7.33203125" style="4" customWidth="1"/>
    <col min="11266" max="11266" width="26.88671875" style="4" customWidth="1"/>
    <col min="11267" max="11267" width="12.88671875" style="4" customWidth="1"/>
    <col min="11268" max="11268" width="13.6640625" style="4" customWidth="1"/>
    <col min="11269" max="11269" width="9.44140625" style="4" customWidth="1"/>
    <col min="11270" max="11270" width="7.33203125" style="4" customWidth="1"/>
    <col min="11271" max="11271" width="26.88671875" style="4" customWidth="1"/>
    <col min="11272" max="11272" width="12.88671875" style="4" customWidth="1"/>
    <col min="11273" max="11273" width="13.6640625" style="4" customWidth="1"/>
    <col min="11274" max="11274" width="9.44140625" style="4" customWidth="1"/>
    <col min="11275" max="11275" width="14.5546875" style="4" customWidth="1"/>
    <col min="11276" max="11519" width="8.6640625" style="4"/>
    <col min="11520" max="11520" width="5.5546875" style="4" customWidth="1"/>
    <col min="11521" max="11521" width="7.33203125" style="4" customWidth="1"/>
    <col min="11522" max="11522" width="26.88671875" style="4" customWidth="1"/>
    <col min="11523" max="11523" width="12.88671875" style="4" customWidth="1"/>
    <col min="11524" max="11524" width="13.6640625" style="4" customWidth="1"/>
    <col min="11525" max="11525" width="9.44140625" style="4" customWidth="1"/>
    <col min="11526" max="11526" width="7.33203125" style="4" customWidth="1"/>
    <col min="11527" max="11527" width="26.88671875" style="4" customWidth="1"/>
    <col min="11528" max="11528" width="12.88671875" style="4" customWidth="1"/>
    <col min="11529" max="11529" width="13.6640625" style="4" customWidth="1"/>
    <col min="11530" max="11530" width="9.44140625" style="4" customWidth="1"/>
    <col min="11531" max="11531" width="14.5546875" style="4" customWidth="1"/>
    <col min="11532" max="11775" width="8.6640625" style="4"/>
    <col min="11776" max="11776" width="5.5546875" style="4" customWidth="1"/>
    <col min="11777" max="11777" width="7.33203125" style="4" customWidth="1"/>
    <col min="11778" max="11778" width="26.88671875" style="4" customWidth="1"/>
    <col min="11779" max="11779" width="12.88671875" style="4" customWidth="1"/>
    <col min="11780" max="11780" width="13.6640625" style="4" customWidth="1"/>
    <col min="11781" max="11781" width="9.44140625" style="4" customWidth="1"/>
    <col min="11782" max="11782" width="7.33203125" style="4" customWidth="1"/>
    <col min="11783" max="11783" width="26.88671875" style="4" customWidth="1"/>
    <col min="11784" max="11784" width="12.88671875" style="4" customWidth="1"/>
    <col min="11785" max="11785" width="13.6640625" style="4" customWidth="1"/>
    <col min="11786" max="11786" width="9.44140625" style="4" customWidth="1"/>
    <col min="11787" max="11787" width="14.5546875" style="4" customWidth="1"/>
    <col min="11788" max="12031" width="8.6640625" style="4"/>
    <col min="12032" max="12032" width="5.5546875" style="4" customWidth="1"/>
    <col min="12033" max="12033" width="7.33203125" style="4" customWidth="1"/>
    <col min="12034" max="12034" width="26.88671875" style="4" customWidth="1"/>
    <col min="12035" max="12035" width="12.88671875" style="4" customWidth="1"/>
    <col min="12036" max="12036" width="13.6640625" style="4" customWidth="1"/>
    <col min="12037" max="12037" width="9.44140625" style="4" customWidth="1"/>
    <col min="12038" max="12038" width="7.33203125" style="4" customWidth="1"/>
    <col min="12039" max="12039" width="26.88671875" style="4" customWidth="1"/>
    <col min="12040" max="12040" width="12.88671875" style="4" customWidth="1"/>
    <col min="12041" max="12041" width="13.6640625" style="4" customWidth="1"/>
    <col min="12042" max="12042" width="9.44140625" style="4" customWidth="1"/>
    <col min="12043" max="12043" width="14.5546875" style="4" customWidth="1"/>
    <col min="12044" max="12287" width="8.6640625" style="4"/>
    <col min="12288" max="12288" width="5.5546875" style="4" customWidth="1"/>
    <col min="12289" max="12289" width="7.33203125" style="4" customWidth="1"/>
    <col min="12290" max="12290" width="26.88671875" style="4" customWidth="1"/>
    <col min="12291" max="12291" width="12.88671875" style="4" customWidth="1"/>
    <col min="12292" max="12292" width="13.6640625" style="4" customWidth="1"/>
    <col min="12293" max="12293" width="9.44140625" style="4" customWidth="1"/>
    <col min="12294" max="12294" width="7.33203125" style="4" customWidth="1"/>
    <col min="12295" max="12295" width="26.88671875" style="4" customWidth="1"/>
    <col min="12296" max="12296" width="12.88671875" style="4" customWidth="1"/>
    <col min="12297" max="12297" width="13.6640625" style="4" customWidth="1"/>
    <col min="12298" max="12298" width="9.44140625" style="4" customWidth="1"/>
    <col min="12299" max="12299" width="14.5546875" style="4" customWidth="1"/>
    <col min="12300" max="12543" width="8.6640625" style="4"/>
    <col min="12544" max="12544" width="5.5546875" style="4" customWidth="1"/>
    <col min="12545" max="12545" width="7.33203125" style="4" customWidth="1"/>
    <col min="12546" max="12546" width="26.88671875" style="4" customWidth="1"/>
    <col min="12547" max="12547" width="12.88671875" style="4" customWidth="1"/>
    <col min="12548" max="12548" width="13.6640625" style="4" customWidth="1"/>
    <col min="12549" max="12549" width="9.44140625" style="4" customWidth="1"/>
    <col min="12550" max="12550" width="7.33203125" style="4" customWidth="1"/>
    <col min="12551" max="12551" width="26.88671875" style="4" customWidth="1"/>
    <col min="12552" max="12552" width="12.88671875" style="4" customWidth="1"/>
    <col min="12553" max="12553" width="13.6640625" style="4" customWidth="1"/>
    <col min="12554" max="12554" width="9.44140625" style="4" customWidth="1"/>
    <col min="12555" max="12555" width="14.5546875" style="4" customWidth="1"/>
    <col min="12556" max="12799" width="8.6640625" style="4"/>
    <col min="12800" max="12800" width="5.5546875" style="4" customWidth="1"/>
    <col min="12801" max="12801" width="7.33203125" style="4" customWidth="1"/>
    <col min="12802" max="12802" width="26.88671875" style="4" customWidth="1"/>
    <col min="12803" max="12803" width="12.88671875" style="4" customWidth="1"/>
    <col min="12804" max="12804" width="13.6640625" style="4" customWidth="1"/>
    <col min="12805" max="12805" width="9.44140625" style="4" customWidth="1"/>
    <col min="12806" max="12806" width="7.33203125" style="4" customWidth="1"/>
    <col min="12807" max="12807" width="26.88671875" style="4" customWidth="1"/>
    <col min="12808" max="12808" width="12.88671875" style="4" customWidth="1"/>
    <col min="12809" max="12809" width="13.6640625" style="4" customWidth="1"/>
    <col min="12810" max="12810" width="9.44140625" style="4" customWidth="1"/>
    <col min="12811" max="12811" width="14.5546875" style="4" customWidth="1"/>
    <col min="12812" max="13055" width="8.6640625" style="4"/>
    <col min="13056" max="13056" width="5.5546875" style="4" customWidth="1"/>
    <col min="13057" max="13057" width="7.33203125" style="4" customWidth="1"/>
    <col min="13058" max="13058" width="26.88671875" style="4" customWidth="1"/>
    <col min="13059" max="13059" width="12.88671875" style="4" customWidth="1"/>
    <col min="13060" max="13060" width="13.6640625" style="4" customWidth="1"/>
    <col min="13061" max="13061" width="9.44140625" style="4" customWidth="1"/>
    <col min="13062" max="13062" width="7.33203125" style="4" customWidth="1"/>
    <col min="13063" max="13063" width="26.88671875" style="4" customWidth="1"/>
    <col min="13064" max="13064" width="12.88671875" style="4" customWidth="1"/>
    <col min="13065" max="13065" width="13.6640625" style="4" customWidth="1"/>
    <col min="13066" max="13066" width="9.44140625" style="4" customWidth="1"/>
    <col min="13067" max="13067" width="14.5546875" style="4" customWidth="1"/>
    <col min="13068" max="13311" width="8.6640625" style="4"/>
    <col min="13312" max="13312" width="5.5546875" style="4" customWidth="1"/>
    <col min="13313" max="13313" width="7.33203125" style="4" customWidth="1"/>
    <col min="13314" max="13314" width="26.88671875" style="4" customWidth="1"/>
    <col min="13315" max="13315" width="12.88671875" style="4" customWidth="1"/>
    <col min="13316" max="13316" width="13.6640625" style="4" customWidth="1"/>
    <col min="13317" max="13317" width="9.44140625" style="4" customWidth="1"/>
    <col min="13318" max="13318" width="7.33203125" style="4" customWidth="1"/>
    <col min="13319" max="13319" width="26.88671875" style="4" customWidth="1"/>
    <col min="13320" max="13320" width="12.88671875" style="4" customWidth="1"/>
    <col min="13321" max="13321" width="13.6640625" style="4" customWidth="1"/>
    <col min="13322" max="13322" width="9.44140625" style="4" customWidth="1"/>
    <col min="13323" max="13323" width="14.5546875" style="4" customWidth="1"/>
    <col min="13324" max="13567" width="8.6640625" style="4"/>
    <col min="13568" max="13568" width="5.5546875" style="4" customWidth="1"/>
    <col min="13569" max="13569" width="7.33203125" style="4" customWidth="1"/>
    <col min="13570" max="13570" width="26.88671875" style="4" customWidth="1"/>
    <col min="13571" max="13571" width="12.88671875" style="4" customWidth="1"/>
    <col min="13572" max="13572" width="13.6640625" style="4" customWidth="1"/>
    <col min="13573" max="13573" width="9.44140625" style="4" customWidth="1"/>
    <col min="13574" max="13574" width="7.33203125" style="4" customWidth="1"/>
    <col min="13575" max="13575" width="26.88671875" style="4" customWidth="1"/>
    <col min="13576" max="13576" width="12.88671875" style="4" customWidth="1"/>
    <col min="13577" max="13577" width="13.6640625" style="4" customWidth="1"/>
    <col min="13578" max="13578" width="9.44140625" style="4" customWidth="1"/>
    <col min="13579" max="13579" width="14.5546875" style="4" customWidth="1"/>
    <col min="13580" max="13823" width="8.6640625" style="4"/>
    <col min="13824" max="13824" width="5.5546875" style="4" customWidth="1"/>
    <col min="13825" max="13825" width="7.33203125" style="4" customWidth="1"/>
    <col min="13826" max="13826" width="26.88671875" style="4" customWidth="1"/>
    <col min="13827" max="13827" width="12.88671875" style="4" customWidth="1"/>
    <col min="13828" max="13828" width="13.6640625" style="4" customWidth="1"/>
    <col min="13829" max="13829" width="9.44140625" style="4" customWidth="1"/>
    <col min="13830" max="13830" width="7.33203125" style="4" customWidth="1"/>
    <col min="13831" max="13831" width="26.88671875" style="4" customWidth="1"/>
    <col min="13832" max="13832" width="12.88671875" style="4" customWidth="1"/>
    <col min="13833" max="13833" width="13.6640625" style="4" customWidth="1"/>
    <col min="13834" max="13834" width="9.44140625" style="4" customWidth="1"/>
    <col min="13835" max="13835" width="14.5546875" style="4" customWidth="1"/>
    <col min="13836" max="14079" width="8.6640625" style="4"/>
    <col min="14080" max="14080" width="5.5546875" style="4" customWidth="1"/>
    <col min="14081" max="14081" width="7.33203125" style="4" customWidth="1"/>
    <col min="14082" max="14082" width="26.88671875" style="4" customWidth="1"/>
    <col min="14083" max="14083" width="12.88671875" style="4" customWidth="1"/>
    <col min="14084" max="14084" width="13.6640625" style="4" customWidth="1"/>
    <col min="14085" max="14085" width="9.44140625" style="4" customWidth="1"/>
    <col min="14086" max="14086" width="7.33203125" style="4" customWidth="1"/>
    <col min="14087" max="14087" width="26.88671875" style="4" customWidth="1"/>
    <col min="14088" max="14088" width="12.88671875" style="4" customWidth="1"/>
    <col min="14089" max="14089" width="13.6640625" style="4" customWidth="1"/>
    <col min="14090" max="14090" width="9.44140625" style="4" customWidth="1"/>
    <col min="14091" max="14091" width="14.5546875" style="4" customWidth="1"/>
    <col min="14092" max="14335" width="8.6640625" style="4"/>
    <col min="14336" max="14336" width="5.5546875" style="4" customWidth="1"/>
    <col min="14337" max="14337" width="7.33203125" style="4" customWidth="1"/>
    <col min="14338" max="14338" width="26.88671875" style="4" customWidth="1"/>
    <col min="14339" max="14339" width="12.88671875" style="4" customWidth="1"/>
    <col min="14340" max="14340" width="13.6640625" style="4" customWidth="1"/>
    <col min="14341" max="14341" width="9.44140625" style="4" customWidth="1"/>
    <col min="14342" max="14342" width="7.33203125" style="4" customWidth="1"/>
    <col min="14343" max="14343" width="26.88671875" style="4" customWidth="1"/>
    <col min="14344" max="14344" width="12.88671875" style="4" customWidth="1"/>
    <col min="14345" max="14345" width="13.6640625" style="4" customWidth="1"/>
    <col min="14346" max="14346" width="9.44140625" style="4" customWidth="1"/>
    <col min="14347" max="14347" width="14.5546875" style="4" customWidth="1"/>
    <col min="14348" max="14591" width="8.6640625" style="4"/>
    <col min="14592" max="14592" width="5.5546875" style="4" customWidth="1"/>
    <col min="14593" max="14593" width="7.33203125" style="4" customWidth="1"/>
    <col min="14594" max="14594" width="26.88671875" style="4" customWidth="1"/>
    <col min="14595" max="14595" width="12.88671875" style="4" customWidth="1"/>
    <col min="14596" max="14596" width="13.6640625" style="4" customWidth="1"/>
    <col min="14597" max="14597" width="9.44140625" style="4" customWidth="1"/>
    <col min="14598" max="14598" width="7.33203125" style="4" customWidth="1"/>
    <col min="14599" max="14599" width="26.88671875" style="4" customWidth="1"/>
    <col min="14600" max="14600" width="12.88671875" style="4" customWidth="1"/>
    <col min="14601" max="14601" width="13.6640625" style="4" customWidth="1"/>
    <col min="14602" max="14602" width="9.44140625" style="4" customWidth="1"/>
    <col min="14603" max="14603" width="14.5546875" style="4" customWidth="1"/>
    <col min="14604" max="14847" width="8.6640625" style="4"/>
    <col min="14848" max="14848" width="5.5546875" style="4" customWidth="1"/>
    <col min="14849" max="14849" width="7.33203125" style="4" customWidth="1"/>
    <col min="14850" max="14850" width="26.88671875" style="4" customWidth="1"/>
    <col min="14851" max="14851" width="12.88671875" style="4" customWidth="1"/>
    <col min="14852" max="14852" width="13.6640625" style="4" customWidth="1"/>
    <col min="14853" max="14853" width="9.44140625" style="4" customWidth="1"/>
    <col min="14854" max="14854" width="7.33203125" style="4" customWidth="1"/>
    <col min="14855" max="14855" width="26.88671875" style="4" customWidth="1"/>
    <col min="14856" max="14856" width="12.88671875" style="4" customWidth="1"/>
    <col min="14857" max="14857" width="13.6640625" style="4" customWidth="1"/>
    <col min="14858" max="14858" width="9.44140625" style="4" customWidth="1"/>
    <col min="14859" max="14859" width="14.5546875" style="4" customWidth="1"/>
    <col min="14860" max="15103" width="8.6640625" style="4"/>
    <col min="15104" max="15104" width="5.5546875" style="4" customWidth="1"/>
    <col min="15105" max="15105" width="7.33203125" style="4" customWidth="1"/>
    <col min="15106" max="15106" width="26.88671875" style="4" customWidth="1"/>
    <col min="15107" max="15107" width="12.88671875" style="4" customWidth="1"/>
    <col min="15108" max="15108" width="13.6640625" style="4" customWidth="1"/>
    <col min="15109" max="15109" width="9.44140625" style="4" customWidth="1"/>
    <col min="15110" max="15110" width="7.33203125" style="4" customWidth="1"/>
    <col min="15111" max="15111" width="26.88671875" style="4" customWidth="1"/>
    <col min="15112" max="15112" width="12.88671875" style="4" customWidth="1"/>
    <col min="15113" max="15113" width="13.6640625" style="4" customWidth="1"/>
    <col min="15114" max="15114" width="9.44140625" style="4" customWidth="1"/>
    <col min="15115" max="15115" width="14.5546875" style="4" customWidth="1"/>
    <col min="15116" max="15359" width="8.6640625" style="4"/>
    <col min="15360" max="15360" width="5.5546875" style="4" customWidth="1"/>
    <col min="15361" max="15361" width="7.33203125" style="4" customWidth="1"/>
    <col min="15362" max="15362" width="26.88671875" style="4" customWidth="1"/>
    <col min="15363" max="15363" width="12.88671875" style="4" customWidth="1"/>
    <col min="15364" max="15364" width="13.6640625" style="4" customWidth="1"/>
    <col min="15365" max="15365" width="9.44140625" style="4" customWidth="1"/>
    <col min="15366" max="15366" width="7.33203125" style="4" customWidth="1"/>
    <col min="15367" max="15367" width="26.88671875" style="4" customWidth="1"/>
    <col min="15368" max="15368" width="12.88671875" style="4" customWidth="1"/>
    <col min="15369" max="15369" width="13.6640625" style="4" customWidth="1"/>
    <col min="15370" max="15370" width="9.44140625" style="4" customWidth="1"/>
    <col min="15371" max="15371" width="14.5546875" style="4" customWidth="1"/>
    <col min="15372" max="15615" width="8.6640625" style="4"/>
    <col min="15616" max="15616" width="5.5546875" style="4" customWidth="1"/>
    <col min="15617" max="15617" width="7.33203125" style="4" customWidth="1"/>
    <col min="15618" max="15618" width="26.88671875" style="4" customWidth="1"/>
    <col min="15619" max="15619" width="12.88671875" style="4" customWidth="1"/>
    <col min="15620" max="15620" width="13.6640625" style="4" customWidth="1"/>
    <col min="15621" max="15621" width="9.44140625" style="4" customWidth="1"/>
    <col min="15622" max="15622" width="7.33203125" style="4" customWidth="1"/>
    <col min="15623" max="15623" width="26.88671875" style="4" customWidth="1"/>
    <col min="15624" max="15624" width="12.88671875" style="4" customWidth="1"/>
    <col min="15625" max="15625" width="13.6640625" style="4" customWidth="1"/>
    <col min="15626" max="15626" width="9.44140625" style="4" customWidth="1"/>
    <col min="15627" max="15627" width="14.5546875" style="4" customWidth="1"/>
    <col min="15628" max="15871" width="8.6640625" style="4"/>
    <col min="15872" max="15872" width="5.5546875" style="4" customWidth="1"/>
    <col min="15873" max="15873" width="7.33203125" style="4" customWidth="1"/>
    <col min="15874" max="15874" width="26.88671875" style="4" customWidth="1"/>
    <col min="15875" max="15875" width="12.88671875" style="4" customWidth="1"/>
    <col min="15876" max="15876" width="13.6640625" style="4" customWidth="1"/>
    <col min="15877" max="15877" width="9.44140625" style="4" customWidth="1"/>
    <col min="15878" max="15878" width="7.33203125" style="4" customWidth="1"/>
    <col min="15879" max="15879" width="26.88671875" style="4" customWidth="1"/>
    <col min="15880" max="15880" width="12.88671875" style="4" customWidth="1"/>
    <col min="15881" max="15881" width="13.6640625" style="4" customWidth="1"/>
    <col min="15882" max="15882" width="9.44140625" style="4" customWidth="1"/>
    <col min="15883" max="15883" width="14.5546875" style="4" customWidth="1"/>
    <col min="15884" max="16127" width="8.6640625" style="4"/>
    <col min="16128" max="16128" width="5.5546875" style="4" customWidth="1"/>
    <col min="16129" max="16129" width="7.33203125" style="4" customWidth="1"/>
    <col min="16130" max="16130" width="26.88671875" style="4" customWidth="1"/>
    <col min="16131" max="16131" width="12.88671875" style="4" customWidth="1"/>
    <col min="16132" max="16132" width="13.6640625" style="4" customWidth="1"/>
    <col min="16133" max="16133" width="9.44140625" style="4" customWidth="1"/>
    <col min="16134" max="16134" width="7.33203125" style="4" customWidth="1"/>
    <col min="16135" max="16135" width="26.88671875" style="4" customWidth="1"/>
    <col min="16136" max="16136" width="12.88671875" style="4" customWidth="1"/>
    <col min="16137" max="16137" width="13.6640625" style="4" customWidth="1"/>
    <col min="16138" max="16138" width="9.44140625" style="4" customWidth="1"/>
    <col min="16139" max="16139" width="14.5546875" style="4" customWidth="1"/>
    <col min="16140" max="16384" width="8.6640625" style="4"/>
  </cols>
  <sheetData>
    <row r="1" spans="1:11" x14ac:dyDescent="0.35">
      <c r="K1" s="2" t="s">
        <v>45</v>
      </c>
    </row>
    <row r="2" spans="1:11" x14ac:dyDescent="0.35">
      <c r="K2" s="2" t="s">
        <v>661</v>
      </c>
    </row>
    <row r="3" spans="1:11" x14ac:dyDescent="0.35">
      <c r="K3" s="2"/>
    </row>
    <row r="4" spans="1:11" ht="21.25" customHeight="1" x14ac:dyDescent="0.35">
      <c r="A4" s="3" t="s">
        <v>772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21.25" customHeight="1" x14ac:dyDescent="0.35">
      <c r="A5" s="3" t="str">
        <f>'สพฐ.คปร.1(ตย.)'!E5&amp;'สพฐ.คปร.1(ตย.)'!F5</f>
        <v>สำนักงานเขตพื้นที่การศึกษาประถมศึกษาตัวอย่าง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1.25" customHeight="1" x14ac:dyDescent="0.35">
      <c r="A6" s="3" t="str">
        <f>'สพฐ.คปร.1(ตย.)'!H6&amp;'สพฐ.คปร.1(ตย.)'!I6&amp;" "&amp;'สพฐ.คปร.1(ตย.)'!J6</f>
        <v>ส่งพร้อมหนังสือสำนักงานเขตพื้นที่การศึกษาประถมศึกษาตัวอย่าง ที่ ศธ04999/999 ลงวันที่ 20 เมษายน 2568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1.25" customHeight="1" x14ac:dyDescent="0.35"/>
    <row r="8" spans="1:11" x14ac:dyDescent="0.35">
      <c r="A8" s="423" t="s">
        <v>297</v>
      </c>
      <c r="B8" s="425" t="s">
        <v>293</v>
      </c>
      <c r="C8" s="426"/>
      <c r="D8" s="426"/>
      <c r="E8" s="426"/>
      <c r="F8" s="427"/>
      <c r="G8" s="425" t="s">
        <v>729</v>
      </c>
      <c r="H8" s="426"/>
      <c r="I8" s="426"/>
      <c r="J8" s="426"/>
      <c r="K8" s="430" t="s">
        <v>42</v>
      </c>
    </row>
    <row r="9" spans="1:11" ht="42.15" x14ac:dyDescent="0.35">
      <c r="A9" s="424"/>
      <c r="B9" s="15" t="s">
        <v>46</v>
      </c>
      <c r="C9" s="16" t="s">
        <v>47</v>
      </c>
      <c r="D9" s="15" t="s">
        <v>48</v>
      </c>
      <c r="E9" s="15" t="s">
        <v>644</v>
      </c>
      <c r="F9" s="15" t="s">
        <v>50</v>
      </c>
      <c r="G9" s="15" t="s">
        <v>46</v>
      </c>
      <c r="H9" s="16" t="s">
        <v>47</v>
      </c>
      <c r="I9" s="15" t="s">
        <v>644</v>
      </c>
      <c r="J9" s="107" t="s">
        <v>50</v>
      </c>
      <c r="K9" s="424"/>
    </row>
    <row r="10" spans="1:11" ht="21.25" customHeight="1" x14ac:dyDescent="0.35">
      <c r="A10" s="7">
        <v>1</v>
      </c>
      <c r="B10" s="7">
        <v>1</v>
      </c>
      <c r="C10" s="12" t="s">
        <v>25</v>
      </c>
      <c r="D10" s="112" t="s">
        <v>694</v>
      </c>
      <c r="E10" s="112" t="s">
        <v>58</v>
      </c>
      <c r="F10" s="9">
        <v>69040</v>
      </c>
      <c r="G10" s="7">
        <v>1</v>
      </c>
      <c r="H10" s="12" t="s">
        <v>25</v>
      </c>
      <c r="I10" s="112" t="s">
        <v>58</v>
      </c>
      <c r="J10" s="9">
        <v>69040</v>
      </c>
      <c r="K10" s="10"/>
    </row>
    <row r="11" spans="1:11" ht="21.25" customHeight="1" x14ac:dyDescent="0.35">
      <c r="A11" s="11">
        <v>2</v>
      </c>
      <c r="B11" s="11">
        <v>3</v>
      </c>
      <c r="C11" s="12" t="s">
        <v>26</v>
      </c>
      <c r="D11" s="8" t="s">
        <v>59</v>
      </c>
      <c r="E11" s="8" t="s">
        <v>61</v>
      </c>
      <c r="F11" s="13">
        <v>62040</v>
      </c>
      <c r="G11" s="11">
        <v>3</v>
      </c>
      <c r="H11" s="12" t="s">
        <v>26</v>
      </c>
      <c r="I11" s="8" t="s">
        <v>61</v>
      </c>
      <c r="J11" s="13">
        <v>62040</v>
      </c>
      <c r="K11" s="14"/>
    </row>
    <row r="12" spans="1:11" ht="21.25" customHeight="1" x14ac:dyDescent="0.35">
      <c r="A12" s="11">
        <v>3</v>
      </c>
      <c r="B12" s="11" t="s">
        <v>666</v>
      </c>
      <c r="C12" s="12" t="s">
        <v>60</v>
      </c>
      <c r="D12" s="8" t="s">
        <v>59</v>
      </c>
      <c r="E12" s="8" t="s">
        <v>61</v>
      </c>
      <c r="F12" s="13">
        <v>58390</v>
      </c>
      <c r="G12" s="11" t="s">
        <v>666</v>
      </c>
      <c r="H12" s="12" t="s">
        <v>60</v>
      </c>
      <c r="I12" s="8" t="s">
        <v>61</v>
      </c>
      <c r="J12" s="13">
        <v>58390</v>
      </c>
      <c r="K12" s="14"/>
    </row>
    <row r="13" spans="1:11" ht="21.25" customHeight="1" x14ac:dyDescent="0.35">
      <c r="A13" s="11">
        <v>4</v>
      </c>
      <c r="B13" s="11">
        <v>1212</v>
      </c>
      <c r="C13" s="12" t="s">
        <v>62</v>
      </c>
      <c r="D13" s="8" t="s">
        <v>59</v>
      </c>
      <c r="E13" s="8" t="s">
        <v>61</v>
      </c>
      <c r="F13" s="13">
        <v>62900</v>
      </c>
      <c r="G13" s="11">
        <v>1212</v>
      </c>
      <c r="H13" s="12" t="s">
        <v>62</v>
      </c>
      <c r="I13" s="8" t="s">
        <v>61</v>
      </c>
      <c r="J13" s="13">
        <v>62900</v>
      </c>
      <c r="K13" s="14"/>
    </row>
    <row r="14" spans="1:11" ht="21.25" customHeight="1" x14ac:dyDescent="0.35">
      <c r="A14" s="11">
        <v>5</v>
      </c>
      <c r="B14" s="11" t="s">
        <v>668</v>
      </c>
      <c r="C14" s="12" t="s">
        <v>63</v>
      </c>
      <c r="D14" s="8"/>
      <c r="E14" s="8" t="s">
        <v>59</v>
      </c>
      <c r="F14" s="13">
        <v>57380</v>
      </c>
      <c r="G14" s="11" t="s">
        <v>668</v>
      </c>
      <c r="H14" s="12" t="s">
        <v>63</v>
      </c>
      <c r="I14" s="8" t="s">
        <v>59</v>
      </c>
      <c r="J14" s="13">
        <v>57380</v>
      </c>
      <c r="K14" s="14" t="s">
        <v>669</v>
      </c>
    </row>
    <row r="15" spans="1:11" ht="21.25" customHeight="1" x14ac:dyDescent="0.35">
      <c r="A15" s="11">
        <v>6</v>
      </c>
      <c r="B15" s="11" t="s">
        <v>667</v>
      </c>
      <c r="C15" s="12" t="s">
        <v>103</v>
      </c>
      <c r="D15" s="8"/>
      <c r="E15" s="8" t="s">
        <v>80</v>
      </c>
      <c r="F15" s="13">
        <v>43600</v>
      </c>
      <c r="G15" s="11" t="s">
        <v>667</v>
      </c>
      <c r="H15" s="12" t="s">
        <v>103</v>
      </c>
      <c r="I15" s="8" t="s">
        <v>80</v>
      </c>
      <c r="J15" s="13">
        <v>43600</v>
      </c>
      <c r="K15" s="14" t="s">
        <v>767</v>
      </c>
    </row>
    <row r="16" spans="1:11" ht="21.25" customHeight="1" x14ac:dyDescent="0.35">
      <c r="A16" s="11"/>
      <c r="B16" s="11"/>
      <c r="C16" s="12"/>
      <c r="D16" s="8"/>
      <c r="E16" s="8"/>
      <c r="F16" s="13"/>
      <c r="G16" s="11"/>
      <c r="H16" s="12"/>
      <c r="I16" s="8"/>
      <c r="J16" s="13"/>
      <c r="K16" s="14"/>
    </row>
    <row r="17" spans="1:11" ht="21.25" customHeight="1" x14ac:dyDescent="0.35">
      <c r="A17" s="11"/>
      <c r="B17" s="11"/>
      <c r="C17" s="12"/>
      <c r="D17" s="8"/>
      <c r="E17" s="8"/>
      <c r="F17" s="13"/>
      <c r="G17" s="11"/>
      <c r="H17" s="12"/>
      <c r="I17" s="8"/>
      <c r="J17" s="13"/>
      <c r="K17" s="14"/>
    </row>
    <row r="18" spans="1:11" ht="21.25" customHeight="1" x14ac:dyDescent="0.35">
      <c r="A18" s="108"/>
      <c r="B18" s="108"/>
      <c r="C18" s="109"/>
      <c r="D18" s="106"/>
      <c r="E18" s="106"/>
      <c r="F18" s="110"/>
      <c r="G18" s="108"/>
      <c r="H18" s="109"/>
      <c r="I18" s="106"/>
      <c r="J18" s="110"/>
      <c r="K18" s="111"/>
    </row>
    <row r="20" spans="1:11" x14ac:dyDescent="0.35">
      <c r="J20" s="460" t="s">
        <v>37</v>
      </c>
      <c r="K20" s="461"/>
    </row>
    <row r="21" spans="1:11" x14ac:dyDescent="0.35">
      <c r="J21" s="138"/>
      <c r="K21" s="139"/>
    </row>
    <row r="22" spans="1:11" x14ac:dyDescent="0.35">
      <c r="J22" s="138" t="s">
        <v>57</v>
      </c>
      <c r="K22" s="139"/>
    </row>
    <row r="23" spans="1:11" x14ac:dyDescent="0.35">
      <c r="J23" s="140" t="s">
        <v>41</v>
      </c>
      <c r="K23" s="141"/>
    </row>
    <row r="24" spans="1:11" x14ac:dyDescent="0.35">
      <c r="J24" s="134"/>
      <c r="K24" s="134"/>
    </row>
    <row r="25" spans="1:11" ht="21.25" customHeight="1" x14ac:dyDescent="0.35">
      <c r="A25" s="137" t="s">
        <v>657</v>
      </c>
    </row>
    <row r="26" spans="1:11" ht="21.25" customHeight="1" x14ac:dyDescent="0.35">
      <c r="B26" s="4" t="s">
        <v>757</v>
      </c>
    </row>
    <row r="27" spans="1:11" ht="21.25" customHeight="1" x14ac:dyDescent="0.35">
      <c r="B27" s="4" t="s">
        <v>758</v>
      </c>
    </row>
    <row r="28" spans="1:11" ht="21.25" customHeight="1" x14ac:dyDescent="0.35">
      <c r="B28" s="4" t="s">
        <v>759</v>
      </c>
    </row>
    <row r="29" spans="1:11" ht="21.25" customHeight="1" x14ac:dyDescent="0.35"/>
    <row r="30" spans="1:11" ht="21.25" customHeight="1" x14ac:dyDescent="0.35">
      <c r="B30" s="17"/>
      <c r="C30" s="1" t="s">
        <v>0</v>
      </c>
    </row>
    <row r="31" spans="1:11" ht="21.25" customHeight="1" x14ac:dyDescent="0.35">
      <c r="B31" s="18"/>
      <c r="C31" s="1" t="s">
        <v>43</v>
      </c>
    </row>
    <row r="32" spans="1:11" x14ac:dyDescent="0.35">
      <c r="B32" s="19"/>
      <c r="C32" s="1" t="s">
        <v>44</v>
      </c>
    </row>
  </sheetData>
  <sheetProtection selectLockedCells="1"/>
  <mergeCells count="5">
    <mergeCell ref="A8:A9"/>
    <mergeCell ref="B8:F8"/>
    <mergeCell ref="G8:J8"/>
    <mergeCell ref="K8:K9"/>
    <mergeCell ref="J20:K20"/>
  </mergeCells>
  <dataValidations count="3">
    <dataValidation type="list" allowBlank="1" showInputMessage="1" showErrorMessage="1" sqref="I10:I18 E10:E18" xr:uid="{7334241B-CE18-444D-8487-BE237668561D}">
      <formula1>อันระ</formula1>
    </dataValidation>
    <dataValidation type="list" allowBlank="1" showInputMessage="1" showErrorMessage="1" sqref="D10:D18" xr:uid="{096D836A-6823-440E-B3FA-6A4A8A602A5E}">
      <formula1>วิทย</formula1>
    </dataValidation>
    <dataValidation type="list" allowBlank="1" showInputMessage="1" showErrorMessage="1" sqref="H10:H18 C10:C18" xr:uid="{B136AF52-1600-400C-B1AA-689629811B7C}">
      <formula1>ตำแหน่ง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75" orientation="landscape" r:id="rId1"/>
  <headerFooter>
    <oddHeader>&amp;R&amp;"TH SarabunPSK,ธรรมดา"สิ่งที่ส่งมาด้วย 2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B3FD-D0AA-4891-975B-997500FE4FF0}">
  <dimension ref="A1:Q26"/>
  <sheetViews>
    <sheetView zoomScale="110" zoomScaleNormal="110" workbookViewId="0">
      <selection activeCell="J6" sqref="J6:J7"/>
    </sheetView>
  </sheetViews>
  <sheetFormatPr defaultColWidth="9.109375" defaultRowHeight="13.6" x14ac:dyDescent="0.2"/>
  <cols>
    <col min="1" max="1" width="5.6640625" style="286" customWidth="1"/>
    <col min="2" max="2" width="10.6640625" style="286" customWidth="1"/>
    <col min="3" max="3" width="8.6640625" style="286" customWidth="1"/>
    <col min="4" max="4" width="24.6640625" style="286" customWidth="1"/>
    <col min="5" max="5" width="8.6640625" style="286" customWidth="1"/>
    <col min="6" max="6" width="15.6640625" style="286" customWidth="1"/>
    <col min="7" max="7" width="13.6640625" style="286" customWidth="1"/>
    <col min="8" max="8" width="24.6640625" style="286" customWidth="1"/>
    <col min="9" max="9" width="11.6640625" style="286" customWidth="1"/>
    <col min="10" max="10" width="13.6640625" style="286" customWidth="1"/>
    <col min="11" max="11" width="9.109375" style="286" customWidth="1"/>
    <col min="12" max="12" width="24.6640625" style="286" customWidth="1"/>
    <col min="13" max="13" width="8.109375" style="286" customWidth="1"/>
    <col min="14" max="14" width="15.6640625" style="286" customWidth="1"/>
    <col min="15" max="15" width="13.6640625" style="286" customWidth="1"/>
    <col min="16" max="16384" width="9.109375" style="286"/>
  </cols>
  <sheetData>
    <row r="1" spans="1:17" ht="23.3" customHeight="1" x14ac:dyDescent="0.35">
      <c r="E1" s="287"/>
      <c r="M1" s="466" t="s">
        <v>774</v>
      </c>
      <c r="N1" s="466"/>
      <c r="O1" s="466"/>
    </row>
    <row r="2" spans="1:17" ht="21.1" x14ac:dyDescent="0.35">
      <c r="A2" s="467" t="s">
        <v>775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289"/>
      <c r="Q2" s="289"/>
    </row>
    <row r="3" spans="1:17" ht="21.1" x14ac:dyDescent="0.35">
      <c r="A3" s="467"/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289"/>
      <c r="Q3" s="289"/>
    </row>
    <row r="4" spans="1:17" ht="21.1" x14ac:dyDescent="0.35">
      <c r="A4" s="468" t="s">
        <v>776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290"/>
      <c r="Q4" s="290"/>
    </row>
    <row r="5" spans="1:17" ht="10.199999999999999" customHeight="1" x14ac:dyDescent="0.35">
      <c r="A5" s="291"/>
      <c r="B5" s="291"/>
      <c r="C5" s="291"/>
      <c r="D5" s="292"/>
      <c r="E5" s="292"/>
      <c r="F5" s="292"/>
      <c r="G5" s="292"/>
      <c r="H5" s="292"/>
      <c r="I5" s="292"/>
      <c r="J5" s="292"/>
      <c r="K5" s="292"/>
      <c r="L5" s="293"/>
      <c r="M5" s="288"/>
      <c r="N5" s="288"/>
      <c r="O5" s="288"/>
      <c r="P5" s="290"/>
      <c r="Q5" s="290"/>
    </row>
    <row r="6" spans="1:17" ht="41.95" customHeight="1" x14ac:dyDescent="0.2">
      <c r="A6" s="438" t="s">
        <v>297</v>
      </c>
      <c r="B6" s="439" t="s">
        <v>801</v>
      </c>
      <c r="C6" s="443" t="s">
        <v>777</v>
      </c>
      <c r="D6" s="444"/>
      <c r="E6" s="444"/>
      <c r="F6" s="444"/>
      <c r="G6" s="445"/>
      <c r="H6" s="443" t="s">
        <v>778</v>
      </c>
      <c r="I6" s="444"/>
      <c r="J6" s="444"/>
      <c r="K6" s="438" t="s">
        <v>779</v>
      </c>
      <c r="L6" s="438"/>
      <c r="M6" s="438"/>
      <c r="N6" s="438"/>
      <c r="O6" s="438"/>
    </row>
    <row r="7" spans="1:17" ht="21.1" x14ac:dyDescent="0.2">
      <c r="A7" s="438"/>
      <c r="B7" s="442"/>
      <c r="C7" s="438" t="s">
        <v>46</v>
      </c>
      <c r="D7" s="438" t="s">
        <v>47</v>
      </c>
      <c r="E7" s="438" t="s">
        <v>780</v>
      </c>
      <c r="F7" s="438" t="s">
        <v>781</v>
      </c>
      <c r="G7" s="465" t="s">
        <v>782</v>
      </c>
      <c r="H7" s="438" t="s">
        <v>298</v>
      </c>
      <c r="I7" s="438"/>
      <c r="J7" s="462" t="s">
        <v>783</v>
      </c>
      <c r="K7" s="438" t="s">
        <v>46</v>
      </c>
      <c r="L7" s="438" t="s">
        <v>47</v>
      </c>
      <c r="M7" s="438" t="s">
        <v>780</v>
      </c>
      <c r="N7" s="438" t="s">
        <v>781</v>
      </c>
      <c r="O7" s="465" t="s">
        <v>782</v>
      </c>
    </row>
    <row r="8" spans="1:17" ht="30.75" customHeight="1" x14ac:dyDescent="0.2">
      <c r="A8" s="438"/>
      <c r="B8" s="440"/>
      <c r="C8" s="438"/>
      <c r="D8" s="438"/>
      <c r="E8" s="438"/>
      <c r="F8" s="438"/>
      <c r="G8" s="465"/>
      <c r="H8" s="294" t="s">
        <v>47</v>
      </c>
      <c r="I8" s="294" t="s">
        <v>784</v>
      </c>
      <c r="J8" s="463"/>
      <c r="K8" s="438"/>
      <c r="L8" s="438"/>
      <c r="M8" s="438"/>
      <c r="N8" s="438"/>
      <c r="O8" s="465"/>
    </row>
    <row r="9" spans="1:17" ht="24.65" customHeight="1" x14ac:dyDescent="0.2">
      <c r="A9" s="295">
        <v>1</v>
      </c>
      <c r="B9" s="297" t="s">
        <v>802</v>
      </c>
      <c r="C9" s="297" t="s">
        <v>763</v>
      </c>
      <c r="D9" s="298" t="s">
        <v>88</v>
      </c>
      <c r="E9" s="297" t="s">
        <v>686</v>
      </c>
      <c r="F9" s="297" t="s">
        <v>59</v>
      </c>
      <c r="G9" s="299">
        <v>57380</v>
      </c>
      <c r="H9" s="298" t="s">
        <v>105</v>
      </c>
      <c r="I9" s="295" t="s">
        <v>296</v>
      </c>
      <c r="J9" s="300">
        <v>19500</v>
      </c>
      <c r="K9" s="297" t="s">
        <v>803</v>
      </c>
      <c r="L9" s="298" t="s">
        <v>109</v>
      </c>
      <c r="M9" s="297" t="s">
        <v>687</v>
      </c>
      <c r="N9" s="297" t="s">
        <v>87</v>
      </c>
      <c r="O9" s="299">
        <v>49110</v>
      </c>
    </row>
    <row r="10" spans="1:17" ht="23.95" customHeight="1" x14ac:dyDescent="0.35"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290"/>
      <c r="O10" s="290"/>
      <c r="P10" s="290"/>
      <c r="Q10" s="290"/>
    </row>
    <row r="11" spans="1:17" ht="23.95" customHeight="1" x14ac:dyDescent="0.35"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290"/>
      <c r="O11" s="290"/>
      <c r="P11" s="290"/>
      <c r="Q11" s="290"/>
    </row>
    <row r="12" spans="1:17" ht="23.95" customHeight="1" x14ac:dyDescent="0.35">
      <c r="H12" s="289"/>
      <c r="I12" s="289"/>
      <c r="J12" s="289"/>
      <c r="K12" s="289"/>
      <c r="M12" s="290"/>
      <c r="N12" s="290"/>
      <c r="O12" s="290"/>
      <c r="P12" s="290"/>
      <c r="Q12" s="290"/>
    </row>
    <row r="13" spans="1:17" ht="23.95" customHeight="1" x14ac:dyDescent="0.35">
      <c r="D13" s="302" t="s">
        <v>785</v>
      </c>
      <c r="H13" s="289"/>
      <c r="I13" s="289"/>
      <c r="J13" s="289"/>
      <c r="K13" s="289"/>
      <c r="M13" s="290"/>
      <c r="N13" s="290"/>
      <c r="O13" s="290"/>
      <c r="P13" s="290"/>
      <c r="Q13" s="290"/>
    </row>
    <row r="14" spans="1:17" ht="23.95" customHeight="1" x14ac:dyDescent="0.35">
      <c r="H14" s="289"/>
      <c r="I14" s="289"/>
      <c r="J14" s="289"/>
      <c r="K14" s="289"/>
      <c r="M14" s="290"/>
      <c r="N14" s="290"/>
      <c r="O14" s="290"/>
      <c r="P14" s="290"/>
      <c r="Q14" s="290"/>
    </row>
    <row r="15" spans="1:17" ht="23.95" customHeight="1" x14ac:dyDescent="0.2"/>
    <row r="16" spans="1:17" ht="23.95" customHeight="1" x14ac:dyDescent="0.2">
      <c r="A16" s="309"/>
      <c r="B16" s="309"/>
      <c r="C16" s="309"/>
      <c r="D16" s="309"/>
      <c r="E16" s="310"/>
      <c r="F16" s="310"/>
      <c r="G16" s="310"/>
      <c r="H16" s="310"/>
      <c r="I16" s="310"/>
      <c r="J16" s="310"/>
    </row>
    <row r="17" spans="1:10" ht="23.95" customHeight="1" x14ac:dyDescent="0.2">
      <c r="A17" s="309"/>
      <c r="B17" s="309"/>
      <c r="C17" s="309"/>
      <c r="D17" s="309"/>
      <c r="E17" s="310"/>
      <c r="F17" s="310"/>
      <c r="G17" s="310"/>
      <c r="H17" s="310"/>
      <c r="I17" s="310"/>
      <c r="J17" s="310"/>
    </row>
    <row r="18" spans="1:10" ht="19.05" x14ac:dyDescent="0.35">
      <c r="A18" s="311"/>
      <c r="B18" s="311"/>
      <c r="C18" s="464"/>
      <c r="D18" s="464"/>
      <c r="E18" s="311"/>
      <c r="F18" s="311"/>
      <c r="G18" s="311"/>
      <c r="H18" s="311"/>
      <c r="I18" s="312"/>
      <c r="J18" s="312"/>
    </row>
    <row r="19" spans="1:10" ht="19.05" x14ac:dyDescent="0.35">
      <c r="A19" s="311"/>
      <c r="B19" s="311"/>
      <c r="C19" s="464"/>
      <c r="D19" s="464"/>
      <c r="E19" s="311"/>
      <c r="F19" s="311"/>
      <c r="G19" s="311"/>
      <c r="H19" s="311"/>
      <c r="I19" s="312"/>
      <c r="J19" s="312"/>
    </row>
    <row r="20" spans="1:10" ht="19.05" x14ac:dyDescent="0.35">
      <c r="A20" s="311"/>
      <c r="B20" s="311"/>
      <c r="C20" s="464"/>
      <c r="D20" s="464"/>
      <c r="E20" s="311"/>
      <c r="F20" s="311"/>
      <c r="G20" s="311"/>
      <c r="H20" s="311"/>
      <c r="I20" s="312"/>
      <c r="J20" s="312"/>
    </row>
    <row r="21" spans="1:10" ht="19.05" x14ac:dyDescent="0.35">
      <c r="A21" s="311"/>
      <c r="B21" s="311"/>
      <c r="C21" s="464"/>
      <c r="D21" s="464"/>
      <c r="E21" s="311"/>
      <c r="F21" s="311"/>
      <c r="G21" s="311"/>
      <c r="H21" s="311"/>
      <c r="I21" s="312"/>
      <c r="J21" s="312"/>
    </row>
    <row r="22" spans="1:10" ht="19.55" customHeight="1" x14ac:dyDescent="0.35">
      <c r="A22" s="311"/>
      <c r="B22" s="311"/>
      <c r="C22" s="464"/>
      <c r="D22" s="464"/>
      <c r="E22" s="311"/>
      <c r="F22" s="311"/>
      <c r="G22" s="311"/>
      <c r="H22" s="311"/>
      <c r="I22" s="312"/>
      <c r="J22" s="312"/>
    </row>
    <row r="23" spans="1:10" ht="19.05" x14ac:dyDescent="0.35">
      <c r="A23" s="311"/>
      <c r="B23" s="311"/>
      <c r="C23" s="464"/>
      <c r="D23" s="464"/>
      <c r="E23" s="311"/>
      <c r="F23" s="311"/>
      <c r="G23" s="311"/>
      <c r="H23" s="311"/>
      <c r="I23" s="312"/>
      <c r="J23" s="312"/>
    </row>
    <row r="24" spans="1:10" ht="19.05" x14ac:dyDescent="0.35">
      <c r="A24" s="311"/>
      <c r="B24" s="311"/>
      <c r="C24" s="464"/>
      <c r="D24" s="464"/>
      <c r="E24" s="311"/>
      <c r="F24" s="311"/>
      <c r="G24" s="311"/>
      <c r="H24" s="311"/>
      <c r="I24" s="312"/>
      <c r="J24" s="312"/>
    </row>
    <row r="25" spans="1:10" ht="19.05" x14ac:dyDescent="0.35">
      <c r="A25" s="311"/>
      <c r="B25" s="311"/>
      <c r="C25" s="464"/>
      <c r="D25" s="464"/>
      <c r="E25" s="311"/>
      <c r="F25" s="311"/>
      <c r="G25" s="311"/>
      <c r="H25" s="311"/>
      <c r="I25" s="312"/>
      <c r="J25" s="312"/>
    </row>
    <row r="26" spans="1:10" ht="22.75" customHeight="1" x14ac:dyDescent="0.35">
      <c r="A26" s="313"/>
      <c r="B26" s="313"/>
      <c r="I26" s="312"/>
      <c r="J26" s="312"/>
    </row>
  </sheetData>
  <mergeCells count="29">
    <mergeCell ref="M1:O1"/>
    <mergeCell ref="A2:O2"/>
    <mergeCell ref="A3:O3"/>
    <mergeCell ref="A4:O4"/>
    <mergeCell ref="A6:A8"/>
    <mergeCell ref="B6:B8"/>
    <mergeCell ref="C6:G6"/>
    <mergeCell ref="H6:J6"/>
    <mergeCell ref="K6:O6"/>
    <mergeCell ref="C7:C8"/>
    <mergeCell ref="K7:K8"/>
    <mergeCell ref="L7:L8"/>
    <mergeCell ref="M7:M8"/>
    <mergeCell ref="N7:N8"/>
    <mergeCell ref="O7:O8"/>
    <mergeCell ref="H7:I7"/>
    <mergeCell ref="C25:D25"/>
    <mergeCell ref="C19:D19"/>
    <mergeCell ref="C20:D20"/>
    <mergeCell ref="C21:D21"/>
    <mergeCell ref="C22:D22"/>
    <mergeCell ref="C23:D23"/>
    <mergeCell ref="C24:D24"/>
    <mergeCell ref="J7:J8"/>
    <mergeCell ref="C18:D18"/>
    <mergeCell ref="D7:D8"/>
    <mergeCell ref="E7:E8"/>
    <mergeCell ref="F7:F8"/>
    <mergeCell ref="G7:G8"/>
  </mergeCells>
  <printOptions horizontalCentered="1"/>
  <pageMargins left="0.27559055118110198" right="0.27559055118110198" top="0.60433070899999997" bottom="0.48622047200000001" header="0.31496062992126" footer="6.4960630000000005E-2"/>
  <pageSetup paperSize="9" scale="70" orientation="landscape" r:id="rId1"/>
  <headerFooter differentFirst="1">
    <oddHeader>&amp;C&amp;"TH SarabunPSK,Regular"&amp;16หน้า &amp;P&amp;R&amp;"TH SarabunPSK,Regular"&amp;16แบบ ก.ค.ศ. คปร. 6 (1)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50C48-1495-4B48-82FD-76E2984A6F3F}">
  <dimension ref="A1:N16"/>
  <sheetViews>
    <sheetView zoomScale="80" zoomScaleNormal="80" workbookViewId="0">
      <selection activeCell="J6" sqref="J6:J7"/>
    </sheetView>
  </sheetViews>
  <sheetFormatPr defaultColWidth="9.109375" defaultRowHeight="22.45" x14ac:dyDescent="0.4"/>
  <cols>
    <col min="1" max="1" width="22.44140625" style="314" customWidth="1"/>
    <col min="2" max="2" width="22.33203125" style="314" customWidth="1"/>
    <col min="3" max="3" width="13.6640625" style="314" customWidth="1"/>
    <col min="4" max="4" width="8.109375" style="314" customWidth="1"/>
    <col min="5" max="5" width="8.44140625" style="314" customWidth="1"/>
    <col min="6" max="6" width="11.109375" style="314" customWidth="1"/>
    <col min="7" max="7" width="13.6640625" style="314" customWidth="1"/>
    <col min="8" max="9" width="10.6640625" style="314" customWidth="1"/>
    <col min="10" max="10" width="10.6640625" style="314" bestFit="1" customWidth="1"/>
    <col min="11" max="11" width="37.5546875" style="314" customWidth="1"/>
    <col min="12" max="16384" width="9.109375" style="314"/>
  </cols>
  <sheetData>
    <row r="1" spans="1:14" x14ac:dyDescent="0.4">
      <c r="K1" s="315" t="s">
        <v>788</v>
      </c>
    </row>
    <row r="2" spans="1:14" x14ac:dyDescent="0.4">
      <c r="A2" s="475" t="s">
        <v>789</v>
      </c>
      <c r="B2" s="475"/>
      <c r="C2" s="475"/>
      <c r="D2" s="475"/>
      <c r="E2" s="475"/>
      <c r="F2" s="475"/>
      <c r="G2" s="475"/>
      <c r="H2" s="475"/>
      <c r="I2" s="475"/>
      <c r="J2" s="475"/>
      <c r="K2" s="476"/>
    </row>
    <row r="3" spans="1:14" x14ac:dyDescent="0.4">
      <c r="A3" s="477" t="s">
        <v>790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</row>
    <row r="4" spans="1:14" ht="24.65" customHeight="1" x14ac:dyDescent="0.4">
      <c r="A4" s="478"/>
      <c r="B4" s="478"/>
      <c r="C4" s="478"/>
      <c r="D4" s="478"/>
      <c r="E4" s="478"/>
      <c r="F4" s="478"/>
      <c r="G4" s="478"/>
      <c r="H4" s="478"/>
      <c r="I4" s="478"/>
      <c r="J4" s="478"/>
      <c r="K4" s="478"/>
      <c r="L4" s="316"/>
      <c r="M4" s="316"/>
      <c r="N4" s="316"/>
    </row>
    <row r="5" spans="1:14" ht="7.3" customHeight="1" x14ac:dyDescent="0.4">
      <c r="A5" s="317"/>
      <c r="B5" s="317"/>
      <c r="C5" s="317"/>
      <c r="D5" s="317"/>
      <c r="E5" s="317"/>
      <c r="F5" s="317"/>
      <c r="G5" s="317"/>
      <c r="H5" s="317"/>
      <c r="I5" s="317"/>
      <c r="J5" s="317"/>
      <c r="K5" s="317"/>
    </row>
    <row r="6" spans="1:14" ht="30.25" customHeight="1" x14ac:dyDescent="0.4">
      <c r="A6" s="449" t="s">
        <v>791</v>
      </c>
      <c r="B6" s="449" t="s">
        <v>792</v>
      </c>
      <c r="C6" s="449"/>
      <c r="D6" s="451" t="s">
        <v>793</v>
      </c>
      <c r="E6" s="452"/>
      <c r="F6" s="452"/>
      <c r="G6" s="452"/>
      <c r="H6" s="453"/>
      <c r="I6" s="454" t="s">
        <v>783</v>
      </c>
      <c r="J6" s="456" t="s">
        <v>794</v>
      </c>
      <c r="K6" s="456" t="s">
        <v>42</v>
      </c>
    </row>
    <row r="7" spans="1:14" x14ac:dyDescent="0.4">
      <c r="A7" s="450"/>
      <c r="B7" s="318" t="s">
        <v>47</v>
      </c>
      <c r="C7" s="318" t="s">
        <v>795</v>
      </c>
      <c r="D7" s="318" t="s">
        <v>796</v>
      </c>
      <c r="E7" s="318" t="s">
        <v>797</v>
      </c>
      <c r="F7" s="318" t="s">
        <v>295</v>
      </c>
      <c r="G7" s="318" t="s">
        <v>296</v>
      </c>
      <c r="H7" s="318" t="s">
        <v>21</v>
      </c>
      <c r="I7" s="455"/>
      <c r="J7" s="457"/>
      <c r="K7" s="479"/>
    </row>
    <row r="8" spans="1:14" ht="27" customHeight="1" x14ac:dyDescent="0.4">
      <c r="A8" s="320" t="str">
        <f>'สพฐ. คปร.4 (1)(ตัวอย่าง)'!B9</f>
        <v>สพป.ตัวอย่าง</v>
      </c>
      <c r="B8" s="320" t="str">
        <f>'สพฐ. คปร.4 (1)(ตัวอย่าง)'!H9</f>
        <v>นักวิชาการคอมพิวเตอร์</v>
      </c>
      <c r="C8" s="330">
        <v>1</v>
      </c>
      <c r="D8" s="330">
        <f>COUNTIF('สพฐ. คปร.4 (1)(ตัวอย่าง)'!$I$9,'สพฐ. คปร.4 (2)(ตัวอย่าง)'!D$7)</f>
        <v>0</v>
      </c>
      <c r="E8" s="330">
        <f>COUNTIF('สพฐ. คปร.4 (1)(ตัวอย่าง)'!$I$9,'สพฐ. คปร.4 (2)(ตัวอย่าง)'!E$7)</f>
        <v>0</v>
      </c>
      <c r="F8" s="330">
        <f>COUNTIF('สพฐ. คปร.4 (1)(ตัวอย่าง)'!$I$9,'สพฐ. คปร.4 (2)(ตัวอย่าง)'!F$7)</f>
        <v>0</v>
      </c>
      <c r="G8" s="330">
        <f>COUNTIF('สพฐ. คปร.4 (1)(ตัวอย่าง)'!$I$9,'สพฐ. คปร.4 (2)(ตัวอย่าง)'!G$7)</f>
        <v>1</v>
      </c>
      <c r="H8" s="330">
        <f>SUM(D8:G8)</f>
        <v>1</v>
      </c>
      <c r="I8" s="331">
        <f>'สพฐ. คปร.4 (1)(ตัวอย่าง)'!J9</f>
        <v>19500</v>
      </c>
      <c r="J8" s="331">
        <f>H8*I8</f>
        <v>19500</v>
      </c>
      <c r="K8" s="332"/>
    </row>
    <row r="9" spans="1:14" ht="18" customHeight="1" x14ac:dyDescent="0.4">
      <c r="A9" s="317"/>
      <c r="B9" s="317"/>
      <c r="C9" s="317"/>
      <c r="D9" s="317"/>
      <c r="E9" s="317"/>
      <c r="F9" s="317"/>
      <c r="G9" s="317"/>
      <c r="H9" s="317"/>
      <c r="I9" s="317"/>
      <c r="J9" s="317"/>
      <c r="K9" s="317"/>
    </row>
    <row r="10" spans="1:14" x14ac:dyDescent="0.4">
      <c r="A10" s="326" t="s">
        <v>798</v>
      </c>
      <c r="B10" s="317"/>
      <c r="C10" s="317"/>
      <c r="D10" s="317"/>
      <c r="E10" s="317"/>
      <c r="F10" s="317"/>
      <c r="G10" s="317"/>
      <c r="H10" s="317"/>
      <c r="I10" s="317"/>
      <c r="J10" s="317"/>
      <c r="K10" s="317"/>
    </row>
    <row r="11" spans="1:14" x14ac:dyDescent="0.4">
      <c r="A11" s="314" t="s">
        <v>799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7"/>
    </row>
    <row r="12" spans="1:14" x14ac:dyDescent="0.4">
      <c r="A12" s="317" t="s">
        <v>800</v>
      </c>
    </row>
    <row r="13" spans="1:14" x14ac:dyDescent="0.4">
      <c r="H13" s="469" t="s">
        <v>37</v>
      </c>
      <c r="I13" s="470"/>
      <c r="J13" s="471"/>
    </row>
    <row r="14" spans="1:14" x14ac:dyDescent="0.4">
      <c r="H14" s="472" t="s">
        <v>786</v>
      </c>
      <c r="I14" s="473"/>
      <c r="J14" s="474"/>
    </row>
    <row r="15" spans="1:14" x14ac:dyDescent="0.4">
      <c r="B15" s="302" t="s">
        <v>785</v>
      </c>
      <c r="H15" s="303" t="s">
        <v>787</v>
      </c>
      <c r="I15" s="304"/>
      <c r="J15" s="305"/>
    </row>
    <row r="16" spans="1:14" x14ac:dyDescent="0.4">
      <c r="H16" s="306" t="s">
        <v>41</v>
      </c>
      <c r="I16" s="307"/>
      <c r="J16" s="308"/>
    </row>
  </sheetData>
  <mergeCells count="11">
    <mergeCell ref="H13:J13"/>
    <mergeCell ref="H14:J14"/>
    <mergeCell ref="A2:K2"/>
    <mergeCell ref="A3:K3"/>
    <mergeCell ref="A4:K4"/>
    <mergeCell ref="A6:A7"/>
    <mergeCell ref="B6:C6"/>
    <mergeCell ref="D6:H6"/>
    <mergeCell ref="I6:I7"/>
    <mergeCell ref="J6:J7"/>
    <mergeCell ref="K6:K7"/>
  </mergeCells>
  <printOptions horizontalCentered="1"/>
  <pageMargins left="0.47244094488188998" right="0.27559055118110198" top="0.60433070899999997" bottom="0.48622047200000001" header="0.31496062992126" footer="0.31496062992126"/>
  <pageSetup paperSize="9" scale="76" orientation="landscape" r:id="rId1"/>
  <headerFooter differentFirst="1">
    <oddHeader>&amp;C&amp;"TH SarabunPSK,Regular"&amp;16หน้า &amp;P&amp;R&amp;"TH SarabunPSK,Regular"&amp;16แบบ ก.ค.ศ. คปร. 6 (2)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23</vt:i4>
      </vt:variant>
    </vt:vector>
  </HeadingPairs>
  <TitlesOfParts>
    <vt:vector size="38" baseType="lpstr">
      <vt:lpstr>วิธีกรอกข้อมูล</vt:lpstr>
      <vt:lpstr>สพฐ.คปร.1</vt:lpstr>
      <vt:lpstr>สพฐ.คปร.2</vt:lpstr>
      <vt:lpstr>สพฐ. คปร.4 (1)</vt:lpstr>
      <vt:lpstr>สพฐ. คปร.4 (2)</vt:lpstr>
      <vt:lpstr>สพฐ.คปร.1(ตย.)</vt:lpstr>
      <vt:lpstr>สพฐ.คปร.2(ตย.)</vt:lpstr>
      <vt:lpstr>สพฐ. คปร.4 (1)(ตัวอย่าง)</vt:lpstr>
      <vt:lpstr>สพฐ. คปร.4 (2)(ตัวอย่าง)</vt:lpstr>
      <vt:lpstr>คปร.3</vt:lpstr>
      <vt:lpstr>คปร.4(2)</vt:lpstr>
      <vt:lpstr>คปร.5(2)</vt:lpstr>
      <vt:lpstr>แยกตำแหน่ง</vt:lpstr>
      <vt:lpstr>ลิงค์ชื่อ</vt:lpstr>
      <vt:lpstr>ลิงค์ยุบเลิก</vt:lpstr>
      <vt:lpstr>'สพฐ. คปร.4 (1)'!Print_Area</vt:lpstr>
      <vt:lpstr>'สพฐ. คปร.4 (1)(ตัวอย่าง)'!Print_Area</vt:lpstr>
      <vt:lpstr>'สพฐ. คปร.4 (2)'!Print_Area</vt:lpstr>
      <vt:lpstr>'สพฐ. คปร.4 (2)(ตัวอย่าง)'!Print_Area</vt:lpstr>
      <vt:lpstr>สพฐ.คปร.1!Print_Area</vt:lpstr>
      <vt:lpstr>'สพฐ.คปร.1(ตย.)'!Print_Area</vt:lpstr>
      <vt:lpstr>สพฐ.คปร.2!Print_Area</vt:lpstr>
      <vt:lpstr>'สพฐ.คปร.2(ตย.)'!Print_Area</vt:lpstr>
      <vt:lpstr>คปร.3!Print_Titles</vt:lpstr>
      <vt:lpstr>'สพฐ. คปร.4 (1)'!Print_Titles</vt:lpstr>
      <vt:lpstr>'สพฐ. คปร.4 (1)(ตัวอย่าง)'!Print_Titles</vt:lpstr>
      <vt:lpstr>'สพฐ. คปร.4 (2)'!Print_Titles</vt:lpstr>
      <vt:lpstr>'สพฐ. คปร.4 (2)(ตัวอย่าง)'!Print_Titles</vt:lpstr>
      <vt:lpstr>กลุ่มพรก</vt:lpstr>
      <vt:lpstr>กลุ่มสพท</vt:lpstr>
      <vt:lpstr>ค่าตอบแทน</vt:lpstr>
      <vt:lpstr>ต38ค</vt:lpstr>
      <vt:lpstr>ตำแหน่ง</vt:lpstr>
      <vt:lpstr>ร38ค</vt:lpstr>
      <vt:lpstr>วิทย</vt:lpstr>
      <vt:lpstr>ลิงค์ยุบเลิก!สพท</vt:lpstr>
      <vt:lpstr>สพท</vt:lpstr>
      <vt:lpstr>อันระ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Central 120</cp:lastModifiedBy>
  <cp:revision/>
  <cp:lastPrinted>2025-03-25T08:36:15Z</cp:lastPrinted>
  <dcterms:created xsi:type="dcterms:W3CDTF">2015-05-12T07:47:59Z</dcterms:created>
  <dcterms:modified xsi:type="dcterms:W3CDTF">2025-04-30T02:52:08Z</dcterms:modified>
  <cp:category/>
  <cp:contentStatus/>
</cp:coreProperties>
</file>