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My Drive\หนังสือส่ง ทำ QR code\(2568) สำรวจข้อมูลสภาพอัตรากำลัง ณ วันที่ 10 มิ.ย. 2568\(2568) เรียน สศศ. สำรวจข้อมูลสภาพอัตรากำลัง ณ วันที่ 10 มิ.ย. 2568\"/>
    </mc:Choice>
  </mc:AlternateContent>
  <xr:revisionPtr revIDLastSave="0" documentId="13_ncr:1_{E182D755-5B54-4CDD-80DA-2DA9D2B4361A}" xr6:coauthVersionLast="47" xr6:coauthVersionMax="47" xr10:uidLastSave="{00000000-0000-0000-0000-000000000000}"/>
  <bookViews>
    <workbookView xWindow="-120" yWindow="-120" windowWidth="29040" windowHeight="15720" tabRatio="833" activeTab="2" xr2:uid="{00000000-000D-0000-FFFF-FFFF00000000}"/>
  </bookViews>
  <sheets>
    <sheet name="เกณฑ์ กคศ." sheetId="104" r:id="rId1"/>
    <sheet name="โรงเรียนคิดเกณฑ์พิเศษ" sheetId="107" state="hidden" r:id="rId2"/>
    <sheet name="แบบ สศศ." sheetId="63" r:id="rId3"/>
    <sheet name="รร.ปกติ" sheetId="100" state="hidden" r:id="rId4"/>
    <sheet name="ครูเกษียณตาม จ.18" sheetId="102" r:id="rId5"/>
    <sheet name="สำหรับเขตพื้นที่" sheetId="101" state="hidden" r:id="rId6"/>
    <sheet name="List" sheetId="97" state="hidden" r:id="rId7"/>
  </sheets>
  <definedNames>
    <definedName name="_xlnm._FilterDatabase" localSheetId="1" hidden="1">โรงเรียนคิดเกณฑ์พิเศษ!$A$4:$E$17</definedName>
    <definedName name="Location">List!$C$2:$C$7</definedName>
    <definedName name="_xlnm.Print_Area" localSheetId="4">'ครูเกษียณตาม จ.18'!$A$1:$BA$23</definedName>
    <definedName name="Special">List!$E$2:$E$13</definedName>
    <definedName name="Type">List!$A$2:$A$8</definedName>
    <definedName name="สพท">List!$H$1:$H$247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63" l="1"/>
  <c r="B12" i="102" l="1"/>
  <c r="C12" i="102"/>
  <c r="C11" i="102"/>
  <c r="B11" i="102"/>
  <c r="N8" i="63"/>
  <c r="O8" i="63" s="1"/>
  <c r="N9" i="63"/>
  <c r="O10" i="63"/>
  <c r="N11" i="63"/>
  <c r="O11" i="63" s="1"/>
  <c r="N12" i="63"/>
  <c r="O12" i="63" s="1"/>
  <c r="N13" i="63"/>
  <c r="O13" i="63" s="1"/>
  <c r="N14" i="63"/>
  <c r="O14" i="63" s="1"/>
  <c r="N15" i="63"/>
  <c r="O15" i="63"/>
  <c r="N16" i="63"/>
  <c r="O16" i="63" s="1"/>
  <c r="N17" i="63"/>
  <c r="O17" i="63"/>
  <c r="N18" i="63"/>
  <c r="O18" i="63" s="1"/>
  <c r="N19" i="63"/>
  <c r="O19" i="63"/>
  <c r="M20" i="63"/>
  <c r="BA11" i="102"/>
  <c r="N20" i="63" l="1"/>
  <c r="O20" i="63" s="1"/>
  <c r="O9" i="63"/>
  <c r="M24" i="63" l="1"/>
  <c r="O24" i="63" s="1"/>
  <c r="Q24" i="63" s="1"/>
  <c r="E33" i="100" l="1"/>
  <c r="E32" i="100"/>
  <c r="E31" i="100"/>
  <c r="E30" i="100"/>
  <c r="E29" i="100"/>
  <c r="E28" i="100"/>
  <c r="E26" i="100"/>
  <c r="E25" i="100"/>
  <c r="E24" i="100"/>
  <c r="E23" i="100"/>
  <c r="E22" i="100"/>
  <c r="E21" i="100"/>
  <c r="E19" i="100"/>
  <c r="E18" i="100"/>
  <c r="E17" i="100"/>
  <c r="G3" i="100" l="1"/>
  <c r="D27" i="100" l="1"/>
  <c r="BA12" i="102" l="1"/>
  <c r="K28" i="100" l="1"/>
  <c r="K27" i="100"/>
  <c r="K26" i="100"/>
  <c r="K25" i="100"/>
  <c r="I22" i="100"/>
  <c r="J22" i="100"/>
  <c r="H22" i="100"/>
  <c r="K21" i="100"/>
  <c r="K17" i="100"/>
  <c r="D34" i="100"/>
  <c r="D20" i="100"/>
  <c r="D35" i="100" l="1"/>
  <c r="K22" i="100"/>
  <c r="E34" i="100"/>
  <c r="E27" i="100"/>
  <c r="E20" i="100"/>
  <c r="J18" i="100" l="1"/>
  <c r="L18" i="100" s="1"/>
  <c r="H18" i="100"/>
  <c r="I18" i="100"/>
  <c r="D10" i="100"/>
  <c r="E35" i="100"/>
  <c r="J19" i="100" l="1"/>
  <c r="J20" i="100" s="1"/>
  <c r="J23" i="100"/>
  <c r="J24" i="100" s="1"/>
  <c r="E9" i="63" l="1"/>
  <c r="F9" i="63"/>
  <c r="G9" i="63"/>
  <c r="H9" i="63"/>
  <c r="D23" i="63"/>
  <c r="C23" i="63"/>
  <c r="B23" i="63"/>
  <c r="H22" i="63"/>
  <c r="G22" i="63"/>
  <c r="F22" i="63"/>
  <c r="F8" i="63"/>
  <c r="F10" i="63"/>
  <c r="F11" i="63"/>
  <c r="F12" i="63"/>
  <c r="F13" i="63"/>
  <c r="F14" i="63"/>
  <c r="F15" i="63"/>
  <c r="F16" i="63"/>
  <c r="F17" i="63"/>
  <c r="F18" i="63"/>
  <c r="F19" i="63"/>
  <c r="F20" i="63"/>
  <c r="F21" i="63"/>
  <c r="E22" i="63"/>
  <c r="H21" i="63"/>
  <c r="G21" i="63"/>
  <c r="E21" i="63"/>
  <c r="H20" i="63"/>
  <c r="G20" i="63"/>
  <c r="E20" i="63"/>
  <c r="H19" i="63"/>
  <c r="G19" i="63"/>
  <c r="E19" i="63"/>
  <c r="H18" i="63"/>
  <c r="G18" i="63"/>
  <c r="E18" i="63"/>
  <c r="H17" i="63"/>
  <c r="G17" i="63"/>
  <c r="E17" i="63"/>
  <c r="H16" i="63"/>
  <c r="G16" i="63"/>
  <c r="E16" i="63"/>
  <c r="H15" i="63"/>
  <c r="G15" i="63"/>
  <c r="E15" i="63"/>
  <c r="H14" i="63"/>
  <c r="G14" i="63"/>
  <c r="E14" i="63"/>
  <c r="H13" i="63"/>
  <c r="G13" i="63"/>
  <c r="E13" i="63"/>
  <c r="H12" i="63"/>
  <c r="G12" i="63"/>
  <c r="E12" i="63"/>
  <c r="H11" i="63"/>
  <c r="G11" i="63"/>
  <c r="E11" i="63"/>
  <c r="H10" i="63"/>
  <c r="G10" i="63"/>
  <c r="E10" i="63"/>
  <c r="H8" i="63"/>
  <c r="G8" i="63"/>
  <c r="E8" i="63"/>
  <c r="I12" i="63" l="1"/>
  <c r="J12" i="63" s="1"/>
  <c r="I16" i="63"/>
  <c r="J16" i="63" s="1"/>
  <c r="I22" i="63"/>
  <c r="J22" i="63" s="1"/>
  <c r="I11" i="63"/>
  <c r="J11" i="63" s="1"/>
  <c r="I15" i="63"/>
  <c r="J15" i="63" s="1"/>
  <c r="I20" i="63"/>
  <c r="J20" i="63" s="1"/>
  <c r="I9" i="63"/>
  <c r="J9" i="63" s="1"/>
  <c r="I17" i="63"/>
  <c r="J17" i="63" s="1"/>
  <c r="I10" i="63"/>
  <c r="J10" i="63" s="1"/>
  <c r="I19" i="63"/>
  <c r="J19" i="63" s="1"/>
  <c r="I13" i="63"/>
  <c r="J13" i="63" s="1"/>
  <c r="H23" i="63"/>
  <c r="E23" i="63"/>
  <c r="I21" i="63"/>
  <c r="J21" i="63" s="1"/>
  <c r="F23" i="63"/>
  <c r="I14" i="63"/>
  <c r="J14" i="63" s="1"/>
  <c r="I18" i="63"/>
  <c r="J18" i="63" s="1"/>
  <c r="G23" i="63"/>
  <c r="I8" i="63"/>
  <c r="I23" i="63" l="1"/>
  <c r="B27" i="63" s="1"/>
  <c r="J8" i="63"/>
  <c r="J23" i="63" s="1"/>
  <c r="F27" i="63" l="1"/>
  <c r="J27" i="63" s="1"/>
  <c r="H23" i="100" l="1"/>
  <c r="H24" i="100" s="1"/>
  <c r="H19" i="100"/>
  <c r="H20" i="100" s="1"/>
  <c r="K18" i="100" l="1"/>
  <c r="I23" i="100"/>
  <c r="I24" i="100" s="1"/>
  <c r="I19" i="100"/>
  <c r="I20" i="100" s="1"/>
  <c r="K19" i="100" l="1"/>
  <c r="K20" i="100" s="1"/>
  <c r="K23" i="100"/>
  <c r="K24" i="100" l="1"/>
</calcChain>
</file>

<file path=xl/sharedStrings.xml><?xml version="1.0" encoding="utf-8"?>
<sst xmlns="http://schemas.openxmlformats.org/spreadsheetml/2006/main" count="1024" uniqueCount="677">
  <si>
    <t>ข้อมูล กผอ./สพร./สพฐ.</t>
  </si>
  <si>
    <t>จำนวนนักเรียน</t>
  </si>
  <si>
    <t>ปฐมวัย</t>
  </si>
  <si>
    <t>ชื่อสถานศึกษา</t>
  </si>
  <si>
    <t>จังหวัด</t>
  </si>
  <si>
    <t>สพป.จันทบุรี เขต 1</t>
  </si>
  <si>
    <t>สพป.ชลบุรี เขต 3</t>
  </si>
  <si>
    <t>2. จำนวนนักเรียน ห้องเรียน แยกประเภทความพิการ</t>
  </si>
  <si>
    <t>ชั้นเรียน</t>
  </si>
  <si>
    <t>จำนวนห้องเรียน</t>
  </si>
  <si>
    <t>หูหนวก/ตาบอด/พิการแขนขา</t>
  </si>
  <si>
    <t>ปัญญาอ่อน พิการซ้อน</t>
  </si>
  <si>
    <t>ออทิสติก</t>
  </si>
  <si>
    <t>รวม</t>
  </si>
  <si>
    <t>อนุบาล ปีที่ 1</t>
  </si>
  <si>
    <t>อนุบาล ปีที่ 2</t>
  </si>
  <si>
    <t>ประถมศึกษา ปีที่ 1</t>
  </si>
  <si>
    <t>ประถมศึกษา ปีที่ 2</t>
  </si>
  <si>
    <t>ประถมศึกษา ปีที่ 3</t>
  </si>
  <si>
    <t>ประถมศึกษา ปีที่ 4</t>
  </si>
  <si>
    <t>ประถมศึกษา ปีที่ 5</t>
  </si>
  <si>
    <t>ประถมศึกษา ปีที่ 6</t>
  </si>
  <si>
    <t>มัธยมศึกษา ปีที่ 1</t>
  </si>
  <si>
    <t>มัธยมศึกษา ปีที่ 2</t>
  </si>
  <si>
    <t>มัธยมศึกษา ปีที่ 3</t>
  </si>
  <si>
    <t>มัธยมศึกษา ปีที่ 4</t>
  </si>
  <si>
    <t>มัธยมศึกษา ปีที่ 5</t>
  </si>
  <si>
    <t>มัธยมศึกษา ปีที่ 6</t>
  </si>
  <si>
    <t>รวมทั้งสิ้น</t>
  </si>
  <si>
    <t xml:space="preserve">     3.1 ผู้บริหาร</t>
  </si>
  <si>
    <t xml:space="preserve">     3.2 ครูผู้สอน</t>
  </si>
  <si>
    <t xml:space="preserve">     3.3 ครูรวม</t>
  </si>
  <si>
    <t>ครูรวม</t>
  </si>
  <si>
    <t>แบบคำนวณอัตรากำลังข้าราชการครูตามเกณฑ์ ก.ค.ศ. ของโรงเรียนการศึกษาพิเศษ</t>
  </si>
  <si>
    <t>แบบคำนวณอัตรากำลังข้าราชการครูตามเกณฑ์ก.ค.ศ. ของโรงเรียนการศึกษาสงเคราะห์</t>
  </si>
  <si>
    <t xml:space="preserve">1. โรงเรียน .....................................  ตำบล .......................... อำเภอ ........................... จังหวัด .......................   </t>
  </si>
  <si>
    <t xml:space="preserve">2. จำนวนนักเรียน ห้องเรียน </t>
  </si>
  <si>
    <t>จำนวนนักเรียนจำแนกประเภทความพิการ</t>
  </si>
  <si>
    <t>จำนวนห้อง</t>
  </si>
  <si>
    <t>เกณฑ์ครู</t>
  </si>
  <si>
    <t>จำนวน</t>
  </si>
  <si>
    <t>นักเรียน</t>
  </si>
  <si>
    <t>ห้องเรียน</t>
  </si>
  <si>
    <t>3. จำนวนครูตามเกณฑ์ ก.ค.ศ. (ศึกษาพิเศษ)</t>
  </si>
  <si>
    <t>คน</t>
  </si>
  <si>
    <t>กิโลเมตร</t>
  </si>
  <si>
    <t>ปริมาณงานของสถานศึกษา</t>
  </si>
  <si>
    <t>จำนวนครู</t>
  </si>
  <si>
    <t>จำนวนครู
- ขาด, +เกิน</t>
  </si>
  <si>
    <t xml:space="preserve"> -ขาด,
+เกิน
ร้อยละ</t>
  </si>
  <si>
    <t>ครูไป
ช่วย
ราชการ</t>
  </si>
  <si>
    <t>ครูมา
ช่วย
ราชการ</t>
  </si>
  <si>
    <t>พรก.
(ผู้สอน)</t>
  </si>
  <si>
    <t>ลูกจ้าง
(ผู้สอน)</t>
  </si>
  <si>
    <t>อนุบาล 1</t>
  </si>
  <si>
    <t>อนุบาล 2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</si>
  <si>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</si>
  <si>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</si>
  <si>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</si>
  <si>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</si>
  <si>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</si>
  <si>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</si>
  <si>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</si>
  <si>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</si>
  <si>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</si>
  <si>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</si>
  <si>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</si>
  <si>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</si>
  <si>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ตาม จ.18</t>
  </si>
  <si>
    <t>ตามเกณฑ์ ก.ค.ศ.</t>
  </si>
  <si>
    <t>นร.</t>
  </si>
  <si>
    <t>ห้อง</t>
  </si>
  <si>
    <t>ครู</t>
  </si>
  <si>
    <t>ร้อยละ</t>
  </si>
  <si>
    <t>คำชี้แจง</t>
  </si>
  <si>
    <t>รายการ</t>
  </si>
  <si>
    <t>ผู้บริหาร</t>
  </si>
  <si>
    <t>ผอ.สถานศึกษา</t>
  </si>
  <si>
    <t>รอง ผอ.สถานศึกษา</t>
  </si>
  <si>
    <t>ประถมศึกษา</t>
  </si>
  <si>
    <t>ภาษาไทย</t>
  </si>
  <si>
    <t>คณิตศาสตร์</t>
  </si>
  <si>
    <t>วิทยาศาสตร์(ทั่วไป)</t>
  </si>
  <si>
    <t>เคมี</t>
  </si>
  <si>
    <t>ชีววิทยา</t>
  </si>
  <si>
    <t>ฟิสิกส์</t>
  </si>
  <si>
    <t>สังคมศึกษา</t>
  </si>
  <si>
    <t>สุขศึกษา</t>
  </si>
  <si>
    <t>พลศึกษา</t>
  </si>
  <si>
    <t>ศิลปศึกษา</t>
  </si>
  <si>
    <t>ทัศนศิลป์</t>
  </si>
  <si>
    <t>ดนตรีศึกษา</t>
  </si>
  <si>
    <t>ดนตรีสากล</t>
  </si>
  <si>
    <t>ดนตรีไทย</t>
  </si>
  <si>
    <t>ดุริยางคศิลป์</t>
  </si>
  <si>
    <t>นาฏศิลป์</t>
  </si>
  <si>
    <t>คอมพิวเตอร์</t>
  </si>
  <si>
    <t>เกษตรกรรม</t>
  </si>
  <si>
    <t>คหกรรมศาสตร์</t>
  </si>
  <si>
    <t>อุตสาหกรรมศิลป์</t>
  </si>
  <si>
    <t>ภาษาอังกฤษ</t>
  </si>
  <si>
    <t>ภาษาฝรั่งเศส</t>
  </si>
  <si>
    <t>ภาษาเยอรมัน</t>
  </si>
  <si>
    <t>ภาษาสเปน</t>
  </si>
  <si>
    <t>ภาษารัสเซีย</t>
  </si>
  <si>
    <t>ภาษาจีน</t>
  </si>
  <si>
    <t>ภาษาเกาหลี</t>
  </si>
  <si>
    <t>ภาษาญี่ปุ่น</t>
  </si>
  <si>
    <t>ภาษามลายู</t>
  </si>
  <si>
    <t>ภาษาเมียนมาร์</t>
  </si>
  <si>
    <t>ภาษาเวียดนาม</t>
  </si>
  <si>
    <t>ภาษาเขมร</t>
  </si>
  <si>
    <t>การศึกษาพิเศษ</t>
  </si>
  <si>
    <t>การงานพื้นฐานอาชีพ</t>
  </si>
  <si>
    <t>จิตวิทยาแนะแนว</t>
  </si>
  <si>
    <t>บรรณารักษ์</t>
  </si>
  <si>
    <t>การเงิน/บัญชี</t>
  </si>
  <si>
    <t>โสตทัศนศึกษา</t>
  </si>
  <si>
    <t>เทคโนโลยีทางการศึกษา</t>
  </si>
  <si>
    <t xml:space="preserve">อื่น ๆ </t>
  </si>
  <si>
    <t>1. ช่องสีทึบไม่ต้องกรอกข้อมูล</t>
  </si>
  <si>
    <t xml:space="preserve"> ประเภทสถานศึกษา (ตามประกาศจัดตั้งของกระทรวงศึกษาธิการ)</t>
  </si>
  <si>
    <t xml:space="preserve"> ร.ร.ตั้งอยู่ในพื้นที่ </t>
  </si>
  <si>
    <t xml:space="preserve">ร.ร.มีลักษณะพิเศษ </t>
  </si>
  <si>
    <t>คลิกเลือกประเภทสถานศึกษา</t>
  </si>
  <si>
    <t>อำเภอ</t>
  </si>
  <si>
    <t>รหัส DMC</t>
  </si>
  <si>
    <t>ตำบล</t>
  </si>
  <si>
    <t>อำเภอ/
กิ่งอำเภอ</t>
  </si>
  <si>
    <t xml:space="preserve">ประเภทสถานศึกษา </t>
  </si>
  <si>
    <t>พื้นที่ตั้ง
(ตัวเลข)</t>
  </si>
  <si>
    <t>1.เทศบาลตำบล</t>
  </si>
  <si>
    <t>2.เทศบาลเมือง</t>
  </si>
  <si>
    <t>3.เทศบาลนคร</t>
  </si>
  <si>
    <t>4.อบต.</t>
  </si>
  <si>
    <t>5.กทม.</t>
  </si>
  <si>
    <t>ป.ปกติ</t>
  </si>
  <si>
    <t>น.ชนกลุ่มน้อย</t>
  </si>
  <si>
    <t>ช.ชายแดน</t>
  </si>
  <si>
    <t>ร.พระราชดำริ</t>
  </si>
  <si>
    <t>บ.บนเกาะ</t>
  </si>
  <si>
    <t>ส.เสี่ยงภัย</t>
  </si>
  <si>
    <t>ป.ประถมศึกษา</t>
  </si>
  <si>
    <t>ข.ขยายโอกาส</t>
  </si>
  <si>
    <t>ม.มัธยมศึกษา</t>
  </si>
  <si>
    <t>ลำดับที่</t>
  </si>
  <si>
    <t>ขาด/เกิน</t>
  </si>
  <si>
    <t>พ.พื้นที่พิเศษตามประกาศกระทรวงการคลัง</t>
  </si>
  <si>
    <t>สังกัด</t>
  </si>
  <si>
    <t>ประเภทสถานศึกษา</t>
  </si>
  <si>
    <t>องค์กรปกครอง</t>
  </si>
  <si>
    <t>ระยะทางจากสถานศึกษาถึง สพท.</t>
  </si>
  <si>
    <t>จำนวนนักเรียนรวม</t>
  </si>
  <si>
    <t>อนุบาล</t>
  </si>
  <si>
    <t>ระดับ</t>
  </si>
  <si>
    <t>ชั้น</t>
  </si>
  <si>
    <t>มัธยมศึกษาตอนต้น</t>
  </si>
  <si>
    <t>มัธยมศึกษาตอนปลาย</t>
  </si>
  <si>
    <t>ตำแหน่ง</t>
  </si>
  <si>
    <t>ผอ.รร.</t>
  </si>
  <si>
    <t>รอง ผอ.รร.</t>
  </si>
  <si>
    <t>อัตราคงเหลือหลังเกษียณฯ</t>
  </si>
  <si>
    <t>จำนวนตำแหน่ง</t>
  </si>
  <si>
    <t>ขาด/เกินจากเกณฑ์ฯ</t>
  </si>
  <si>
    <t>ไปช่วยราชการ</t>
  </si>
  <si>
    <t>มาช่วยราชการ</t>
  </si>
  <si>
    <t>พนักงานราชการ (ครูผู้สอน)</t>
  </si>
  <si>
    <t>ลูกจ้าง (ครูผู้สอน)</t>
  </si>
  <si>
    <t>รวมทั้งหมด</t>
  </si>
  <si>
    <t>รวมประถมศึกษา</t>
  </si>
  <si>
    <t>รวมมัธยมศึกษา</t>
  </si>
  <si>
    <t>รวมอนุบาล</t>
  </si>
  <si>
    <t>ขาด/เกินจากเกณฑ์ฯ หลังเกษียณฯ</t>
  </si>
  <si>
    <t>ขาด/เกินฯ หลังเกษียณฯ ร้อยละ</t>
  </si>
  <si>
    <t>ขาด/เกินฯ ร้อยละ</t>
  </si>
  <si>
    <t>ส่วนที่ 1 ข้อมูลพื้นฐานของสถานศึกษา</t>
  </si>
  <si>
    <t>ส่วนที่ 2 ข้อมูลปริมาณงาน</t>
  </si>
  <si>
    <t>ส่วนที่ 3 ข้อมูลอัตรากำลัง</t>
  </si>
  <si>
    <t>ตั้งอยู่ที่       ตำบล</t>
  </si>
  <si>
    <t>สังกัด สพท.</t>
  </si>
  <si>
    <r>
      <t>(กรอกข้อมูลระยะทางเป็นตัวเลข</t>
    </r>
    <r>
      <rPr>
        <sz val="16"/>
        <rFont val="TH SarabunPSK"/>
        <family val="2"/>
      </rPr>
      <t>)</t>
    </r>
  </si>
  <si>
    <t>(คลิกเลือกประเภทสถานศึกษาตามประกาศจัดตั้งของกระทรวงศึกษาธิการ)</t>
  </si>
  <si>
    <t>(คลิกเลือกลักษณะพื้นที่/พื้นที่พิเศษของสถานศึกษา)</t>
  </si>
  <si>
    <t>ชื่อ-สกุล ผู้รายงานข้อมูล</t>
  </si>
  <si>
    <t>โทรศัพท์.............................</t>
  </si>
  <si>
    <t>E-mail ..............................</t>
  </si>
  <si>
    <t>สพป.กระบี่</t>
  </si>
  <si>
    <t>สพป.กรุงเทพมหานคร</t>
  </si>
  <si>
    <t>สพป.กาญจนบุรี เขต 1</t>
  </si>
  <si>
    <t>สพป.กาญจนบุรี เขต 2</t>
  </si>
  <si>
    <t>สพป.กาญจนบุรี เขต 3</t>
  </si>
  <si>
    <t>สพป.กาญจนบุรี เขต 4</t>
  </si>
  <si>
    <t>สพป.กาฬสินธุ์ เขต 1</t>
  </si>
  <si>
    <t>สพป.กาฬสินธุ์ เขต 2</t>
  </si>
  <si>
    <t>สพป.กาฬสินธุ์ เขต 3</t>
  </si>
  <si>
    <t>สพป.กำแพงเพชร เขต 1</t>
  </si>
  <si>
    <t>สพป.กำแพงเพชร เขต 2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</si>
  <si>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</si>
  <si>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</si>
  <si>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</si>
  <si>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</si>
  <si>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</si>
  <si>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สพป.จันทบุรี เขต 2</t>
  </si>
  <si>
    <t>สพป.ฉะเชิงเทรา เขต 1</t>
  </si>
  <si>
    <t>สพป.ฉะเชิงเทรา เขต 2</t>
  </si>
  <si>
    <t>สพป.ชลบุรี เขต 1</t>
  </si>
  <si>
    <t>สพป.ชลบุรี เขต 2</t>
  </si>
  <si>
    <t>สพป.ชัยนาท</t>
  </si>
  <si>
    <t>สพป.ชัยภูมิ เขต 1</t>
  </si>
  <si>
    <t>สพป.ชัยภูมิ เขต 2</t>
  </si>
  <si>
    <t>สพป.ชัยภูมิ เขต 3</t>
  </si>
  <si>
    <t>สพป.ชุมพร เขต 1</t>
  </si>
  <si>
    <t>สพป.ชุมพร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</si>
  <si>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</si>
  <si>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</si>
  <si>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</si>
  <si>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</si>
  <si>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</si>
  <si>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</si>
  <si>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</si>
  <si>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</si>
  <si>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</si>
  <si>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สพป.เชียงใหม่ เขต 6</t>
  </si>
  <si>
    <t>สพป.ตรัง เขต 1</t>
  </si>
  <si>
    <t>สพป.ตรัง เขต 2</t>
  </si>
  <si>
    <t>สพป.ตราด</t>
  </si>
  <si>
    <t>สพป.ตาก เขต 1</t>
  </si>
  <si>
    <t>สพป.ตาก เขต 2</t>
  </si>
  <si>
    <t>สพป.นครนายก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</si>
  <si>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</si>
  <si>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</si>
  <si>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</si>
  <si>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</si>
  <si>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</si>
  <si>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</si>
  <si>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</si>
  <si>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</si>
  <si>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</si>
  <si>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</si>
  <si>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</si>
  <si>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</si>
  <si>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</si>
  <si>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</si>
  <si>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</si>
  <si>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สพป.นครสวรรค์ เขต 1</t>
  </si>
  <si>
    <t>สพป.นครสวรรค์ เขต 2</t>
  </si>
  <si>
    <t>สพป.นครสวรรค์ เขต 3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</si>
  <si>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</si>
  <si>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</si>
  <si>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</si>
  <si>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</si>
  <si>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สพป.นราธิวาส เขต 3</t>
  </si>
  <si>
    <t>สพป.น่าน เขต 1</t>
  </si>
  <si>
    <t>สพป.น่าน เขต 2</t>
  </si>
  <si>
    <t>สพป.บึงกาฬ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</si>
  <si>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</si>
  <si>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</si>
  <si>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</si>
  <si>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</si>
  <si>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</si>
  <si>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</si>
  <si>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</si>
  <si>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</si>
  <si>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สพป.ปราจีนบุรี เขต 1</t>
  </si>
  <si>
    <t>สพป.ปราจีนบุรี เขต 2</t>
  </si>
  <si>
    <t>สพป.ปัตตานี เขต 1</t>
  </si>
  <si>
    <t>สพป.ปัตตานี เขต 2</t>
  </si>
  <si>
    <t>สพป.ปัตตานี เขต 3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</si>
  <si>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</si>
  <si>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</si>
  <si>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</si>
  <si>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</si>
  <si>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สพป.พังงา</t>
  </si>
  <si>
    <t>สพป.พัทลุง เขต 1</t>
  </si>
  <si>
    <t>สพป.พัทลุง เขต 2</t>
  </si>
  <si>
    <t>สพป.พิจิตร เขต 1</t>
  </si>
  <si>
    <t>สพป.พิจิตร เขต 2</t>
  </si>
  <si>
    <t>สพป.พิษณุโลก เขต 1</t>
  </si>
  <si>
    <t>สพป.พิษณุโลก เขต 2</t>
  </si>
  <si>
    <t>สพป.พิษณุโลก เขต 3</t>
  </si>
  <si>
    <t>สพป.เพชรบุรี เขต 1</t>
  </si>
  <si>
    <t>สพป.เพชรบุรี เขต 2</t>
  </si>
  <si>
    <t>สพป.เพชรบูรณ์ เขต 1</t>
  </si>
  <si>
    <t>สพป.เพชรบูรณ์ เขต 2</t>
  </si>
  <si>
    <t>สพป.เพชรบูรณ์ เขต 3</t>
  </si>
  <si>
    <t>สพป.แพร่ เขต 1</t>
  </si>
  <si>
    <t>สพป.แพร่ เขต 2</t>
  </si>
  <si>
    <t>สพป.ภูเก็ต</t>
  </si>
  <si>
    <t>สพป.มหาสารคาม เขต 1</t>
  </si>
  <si>
    <t>สพป.มหาสารคาม เขต 2</t>
  </si>
  <si>
    <t>สพป.มหาสารคาม เขต 3</t>
  </si>
  <si>
    <t>สพป.มุกดาหาร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</si>
  <si>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</si>
  <si>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</si>
  <si>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</si>
  <si>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</si>
  <si>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</si>
  <si>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</si>
  <si>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สพป.ยะลา เขต 3</t>
  </si>
  <si>
    <t>สพป.ร้อยเอ็ด เขต 1</t>
  </si>
  <si>
    <t>สพป.ร้อยเอ็ด เขต 2</t>
  </si>
  <si>
    <t>สพป.ร้อยเอ็ด เขต 3</t>
  </si>
  <si>
    <t>สพป.ระนอง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</si>
  <si>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</si>
  <si>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</si>
  <si>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</si>
  <si>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</si>
  <si>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</si>
  <si>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</si>
  <si>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สพป.ลำปาง เขต 1</t>
  </si>
  <si>
    <t>สพป.ลำปาง เขต 2</t>
  </si>
  <si>
    <t>สพป.ลำปาง เขต 3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</si>
  <si>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</si>
  <si>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</si>
  <si>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</si>
  <si>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</si>
  <si>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สพป.เลย เขต 3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</si>
  <si>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</si>
  <si>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</si>
  <si>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</si>
  <si>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</si>
  <si>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</si>
  <si>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</si>
  <si>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</si>
  <si>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</si>
  <si>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</si>
  <si>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</si>
  <si>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สพป.สตูล</t>
  </si>
  <si>
    <t>สพป.สมุทรปราการ เขต 1</t>
  </si>
  <si>
    <t>สพป.สมุทรปราการ เขต 2</t>
  </si>
  <si>
    <t>สพป.สมุทรสงคราม</t>
  </si>
  <si>
    <t>สพป.สมุทรสาคร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</si>
  <si>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</si>
  <si>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</si>
  <si>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</si>
  <si>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</si>
  <si>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สพป.สิงห์บุรี</t>
  </si>
  <si>
    <t>สพป.สุโขทัย เขต 1</t>
  </si>
  <si>
    <t>สพป.สุโขทัย เขต 2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</si>
  <si>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</si>
  <si>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</si>
  <si>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</si>
  <si>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</si>
  <si>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</si>
  <si>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</si>
  <si>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</si>
  <si>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</si>
  <si>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</si>
  <si>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</si>
  <si>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</si>
  <si>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สพป.หนองบัวลำภู เขต 1</t>
  </si>
  <si>
    <t>สพป.หนองบัวลำภู เขต 2</t>
  </si>
  <si>
    <t>สพป.อ่างทอง</t>
  </si>
  <si>
    <t>สพป.อำนาจเจริญ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</si>
  <si>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</si>
  <si>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</si>
  <si>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</si>
  <si>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</si>
  <si>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สพป.อุตรดิตถ์ เขต 1</t>
  </si>
  <si>
    <t>สพป.อุตรดิตถ์ เขต 2</t>
  </si>
  <si>
    <t>สพป.อุทัยธานี เขต 1</t>
  </si>
  <si>
    <t>สพป.อุทัยธานี เขต 2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</si>
  <si>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</si>
  <si>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</si>
  <si>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</si>
  <si>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</si>
  <si>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</si>
  <si>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คลิกเลือก สพท.</t>
  </si>
  <si>
    <t>ระยะทาง
รร. ถึง สพท.
(กม.)</t>
  </si>
  <si>
    <t>คลิกเลือกองค์กรปกครอง</t>
  </si>
  <si>
    <t>(คลิกเลือกองค์กรปกครองในพื้นที่ของสถานศึกษา)</t>
  </si>
  <si>
    <t>คลิกเลือกลักษณะพื้นที่สถานศึกษา</t>
  </si>
  <si>
    <t>ผอ.</t>
  </si>
  <si>
    <t>รอง</t>
  </si>
  <si>
    <t xml:space="preserve"> ให้กรอกข้อมูลในช่องสีเหลือง</t>
  </si>
  <si>
    <t>ทดแทนความต้องการ</t>
  </si>
  <si>
    <t xml:space="preserve"> ให้คลิกเลือกข้อมูลในช่องสีเขียว</t>
  </si>
  <si>
    <t>(กรอกชื่อโรงเรียน....................)</t>
  </si>
  <si>
    <t>(กรอกชื่อตำบล)</t>
  </si>
  <si>
    <t>(กรอกชื่ออำเภอ)</t>
  </si>
  <si>
    <t>(กรอกชื่อจังหวัด)</t>
  </si>
  <si>
    <t>(คลิกเลือก สพท. ต้นสังกัด)</t>
  </si>
  <si>
    <t>(ไม่ต้องกรอกข้อมูล - ใช้สูตรคำนวณแล้ว)</t>
  </si>
  <si>
    <t>กรอกข้อมูลเฉพาะในช่องเซลสีเหลืองและสีเขียว</t>
  </si>
  <si>
    <t>1.1 ช่องสีเหลือง</t>
  </si>
  <si>
    <t>กรอกข้อมูลโดยการพิมพ์ด้วยคีย์บอร์ด</t>
  </si>
  <si>
    <t>1.2 ช่องสีเขียว</t>
  </si>
  <si>
    <t>กรอกข้อมูลโดยคลิกเลือกรายการที่กำหนด/พิมพ์ข้อมูลตามตัวเลือกที่กำหนด</t>
  </si>
  <si>
    <t>1.3 ช่องสีขาว/สีทึบ</t>
  </si>
  <si>
    <t>ไม่ต้องกรอกข้อมูล/ห้ามลบหรือแก้ไขข้อมูลในช่องนี้</t>
  </si>
  <si>
    <t>(ข้อมูลนักเรียนที่รายงานผ่านระบบข้อมูลนักเรียนรายบุคคล Data Management Center : DMC ของ สนผ.สพฐ.)</t>
  </si>
  <si>
    <t xml:space="preserve">จำนวนตำแหน่งตาม จ.18 หมายถึง  จำนวนตำแหน่งที่มีผู้ครองและตำแหน่งว่างที่มีอัตราเงินเดือน </t>
  </si>
  <si>
    <t>จำนวนตำแหน่งตามเกณฑ์ ก.ค.ศ. ให้คำนวณจำนวนครูตามเกณฑ์ที่ ก.ค.ศ.กำหนด (ใช้สูตรคำนวณให้แล้ว)</t>
  </si>
  <si>
    <t>จำนวนตำแหน่ง -ขาด,เกิน จากเกณฑ์  คำนวณจาก จำนวนตาม จ.18 ลบด้วยจำนวนตามเกณฑ์ ก.ค.ศ. (ใช้สูตรคำนวณให้แล้ว)</t>
  </si>
  <si>
    <t>จำนวนตำแหน่ง - ขาด,เกิน จากเกณฑ์ ร้อยละ คำนวณจาก จำนวนขาด/เกิน หารด้วยเกณฑ์ ก.ค.ศ. คูณด้วย 100 (ใช้สูตรคำนวณให้แล้ว)</t>
  </si>
  <si>
    <t>ไปช่วยราชการ คือ จำนวนข้าราชการครูตาม จ. 18 ที่ไปช่วยราชการที่อื่น ทั้งภายในเขตพื้นที่การศึกษา และต่างเขตพื้นที่การศึกษา</t>
  </si>
  <si>
    <t>มาช่วยราชการ คือ จำนวนข้าราชการครูที่มาช่วยราชการจากที่อื่น ทั้งภายในเขตพื้นที่การศึกษาและต่างเขตพื้นที่การศึกษา ซึ่งไม่อยู่ตาม จ.18</t>
  </si>
  <si>
    <t xml:space="preserve">พนักงานราชการ (ครูผู้สอน) และลูกจ้าง (ครูผู้สอน) ให้กรอกจำนวนพนักงานราชการและลูกจ้างชั่วคราว เฉพาะที่ทำหน้าที่สอน </t>
  </si>
  <si>
    <t>โรงเรียน</t>
  </si>
  <si>
    <t>รหัสโรงเรียน (DMC)</t>
  </si>
  <si>
    <t>รหัสโรงเรียน 8 หลัก (DMC)</t>
  </si>
  <si>
    <t>ลักษณะสถานศึกษา</t>
  </si>
  <si>
    <t>ผบ.</t>
  </si>
  <si>
    <t>รพ.โรงเรียนร่วมพัฒนา (Partnership School Project)</t>
  </si>
  <si>
    <t>สศศ.</t>
  </si>
  <si>
    <t>พ.โรงเรียนการศึกษาพิเศษ</t>
  </si>
  <si>
    <t>ศ.ศูนย์การศึกษาพิเศษ</t>
  </si>
  <si>
    <t>ต.โครงการหนึ่งตำบลหนึ่งโรงเรียนคุณภาพ</t>
  </si>
  <si>
    <t>ตำแหน่งว่างที่เกลี่ยหรือส่งคืนให้สพฐ. และ สพฐ. ยังไม่มีคำสั่งตัดโอนตำแหน่งฯ</t>
  </si>
  <si>
    <t xml:space="preserve">ตำแหน่งว่าง ผอ.ร.ร. </t>
  </si>
  <si>
    <t xml:space="preserve">ตำแหน่งว่าง รอง ผอ.ร.ร. </t>
  </si>
  <si>
    <t xml:space="preserve">ตำแหน่งว่าง ครู </t>
  </si>
  <si>
    <t>อนุบาล 3</t>
  </si>
  <si>
    <t>อนุบาล ปีที่ 3</t>
  </si>
  <si>
    <t>ร.ร. ที่มี
ลักษณะพิเศษ
(ตัวอักษร)</t>
  </si>
  <si>
    <t>อัตราเกษียณฯ 2564 ให้กรอกจำนวนตำแหน่งเกษียณฯ เมื่อสิ้นปีงบประมาณ 2564</t>
  </si>
  <si>
    <t>สูตรการคำนวณอัตรากำลังข้าราชการครูตามเกณฑ์ ก.ค.ศ.</t>
  </si>
  <si>
    <t>การคำนวณอัตรากำลังสายงานบริหารสถานศึกษา</t>
  </si>
  <si>
    <t>อัตรากำลังสายงานบริหารสถานศึกษา</t>
  </si>
  <si>
    <t>1 - 40 คน*</t>
  </si>
  <si>
    <t>-</t>
  </si>
  <si>
    <t>41–119 คน</t>
  </si>
  <si>
    <t>1 อัตรา</t>
  </si>
  <si>
    <t>120–719 คน</t>
  </si>
  <si>
    <t>2 อัตรา</t>
  </si>
  <si>
    <t>720–1,079 คน</t>
  </si>
  <si>
    <t>3 อัตรา</t>
  </si>
  <si>
    <t>1,080–1,679 คน</t>
  </si>
  <si>
    <t>4 อัตรา</t>
  </si>
  <si>
    <t>ตั้งแต่ 1,680 คนขึ้นไป</t>
  </si>
  <si>
    <t>5 อัตรา</t>
  </si>
  <si>
    <t>หมายเหตุ</t>
  </si>
  <si>
    <r>
      <t xml:space="preserve">* สถานศึกษาที่มีจำนวนนักเรียนตั้งแต่ 40 คนลงมา ไม่กำหนดอัตรากำลังสายงานบริหารสถานศึกษา </t>
    </r>
    <r>
      <rPr>
        <b/>
        <u/>
        <sz val="14"/>
        <rFont val="TH SarabunPSK"/>
        <family val="2"/>
      </rPr>
      <t>ยกเว้น</t>
    </r>
    <r>
      <rPr>
        <sz val="14"/>
        <rFont val="TH SarabunPSK"/>
        <family val="2"/>
      </rPr>
      <t xml:space="preserve"> สถานศึกษาที่ตั้งอยู่ในพื้นที่ชายแดนภาคใต้ (จังหวัดสตูล ยะลา ปัตตานี </t>
    </r>
  </si>
  <si>
    <t xml:space="preserve">  นราธิวาส และ 4 อำเภอในจังหวัดสงขลา ได้แก่ อำเภอจะนะ เทพา นาทวี และสะบ้าย้อย) และในพื้นที่พิเศษ เสี่ยงภัย ทุรกันดาร ชนกลุ่มน้อย เกาะ ภูเขา และพื้นที่ในเขตชายแดน</t>
  </si>
  <si>
    <t xml:space="preserve">  ที่มีอาณาเขตติดต่อกับประเทศเพื่อนบ้าน (ตามประกาศรายชื่อสถานศึกษาในเขตพื้นที่พิเศษ สังกัดสำนักงานคณะกรรมการการศึกษาขั้นพื้นฐาน) โรงเรียนตามโครงการพระราชดำริ</t>
  </si>
  <si>
    <t xml:space="preserve">  หรือโรงเรียนในโครงการโรงเรียนร่วมพัฒนา (Partnership School Project) หรือโรงเรียนคุณภาพประจำตำบล หรือโรงเรียนที่มีวัตถุประสงค์พิเศษ</t>
  </si>
  <si>
    <t xml:space="preserve">  ให้กำหนดอัตรากำลังสายงานบริหารสถานศึกษา ตำแหน่งผู้อำนวยการสถานศึกษา จำนวน 1 อัตรา</t>
  </si>
  <si>
    <t>- ตำแหน่งผู้อำนวยการสถานศึกษา ปฏิบัติการสอนไม่ต่ำกว่า 5 ชั่วโมง/สัปดาห์</t>
  </si>
  <si>
    <t>- ตำแหน่งรองผู้อำนวยการสถานศึกษา ปฏิบัติการสอนไม่ต่ำกว่า 10 ชั่วโมง/สัปดาห์</t>
  </si>
  <si>
    <t>การคำนวณอัตรากำลังสายงานการสอน</t>
  </si>
  <si>
    <t>โรงเรียนที่มีนักเรียนตั้งแต่ 119 คนลงมา</t>
  </si>
  <si>
    <t>แบบที่ 1 โรงเรียนประถมศึกษาที่มีนักเรียนตั้งแต่ 119 คนลงมา และจัดการเรียนการสอน อ.1 - ป.6 หรือ ป.1 - ป.6</t>
  </si>
  <si>
    <r>
      <t xml:space="preserve">      </t>
    </r>
    <r>
      <rPr>
        <b/>
        <u/>
        <sz val="14"/>
        <rFont val="TH SarabunPSK"/>
        <family val="2"/>
      </rPr>
      <t>จำนวนอัตรากำลัง</t>
    </r>
  </si>
  <si>
    <t>ครูผู้สอน</t>
  </si>
  <si>
    <t>1 - 40 คน</t>
  </si>
  <si>
    <t>1 - 4 อัตรา*</t>
  </si>
  <si>
    <t>41 - 80 คน</t>
  </si>
  <si>
    <t>6 อัตรา</t>
  </si>
  <si>
    <t>81 - 119 คน</t>
  </si>
  <si>
    <t>8 อัตรา</t>
  </si>
  <si>
    <r>
      <rPr>
        <b/>
        <u/>
        <sz val="14"/>
        <rFont val="TH SarabunPSK"/>
        <family val="2"/>
      </rPr>
      <t>หมายเหตุ</t>
    </r>
    <r>
      <rPr>
        <b/>
        <sz val="14"/>
        <rFont val="TH SarabunPSK"/>
        <family val="2"/>
      </rPr>
      <t xml:space="preserve">   </t>
    </r>
  </si>
  <si>
    <t>* สถานศึกษาที่มีนักเรียน 1 - 40 คน ให้สำนักงานเขตพื้นที่การศึกษาพิจารณาวางแผนและกำหนดอัตรากำลังสายงานการสอน เสนอคณะกรรมการศึกษาธิการจังหวัดพิจารณา</t>
  </si>
  <si>
    <t xml:space="preserve">  โดยคำนึงถึงภาระงาน บริบทของสถานศึกษา ผลสัมฤทธิ์ทางการเรียน คุณภาพของผู้เรียน และแผนการบริหารจัดการโรงเรียนขนาดเล็กของจังหวัด </t>
  </si>
  <si>
    <t xml:space="preserve">  และอัตรากำลังของสถานศึกษานั้นต้องไม่เกินเกณฑ์ที่ ก.ค.ศ. กำหนด</t>
  </si>
  <si>
    <t>แบบ 2 โรงเรียนประถมศึกษาขยายโอกาส ที่มีนักเรียนตั้งแต่ 119 คนลงมา และจัดการเรียนการสอน อ.1 - ม.3/ม.6 หรือ ป.1 - ม.3/ม.6</t>
  </si>
  <si>
    <t>อัตราส่วน (มัธยมต้น)</t>
  </si>
  <si>
    <t>นักเรียน : ห้อง</t>
  </si>
  <si>
    <t>=</t>
  </si>
  <si>
    <t>35 : 1</t>
  </si>
  <si>
    <t>ชั่วโมงเรียน : สัปดาห์</t>
  </si>
  <si>
    <t>30 : 1</t>
  </si>
  <si>
    <t>อัตราส่วน (มัธยมปลาย)</t>
  </si>
  <si>
    <t>เวลาการปฏิบัติงานของครูหนึ่งคน</t>
  </si>
  <si>
    <t>ชั่วโมงสอน : สัปดาห์</t>
  </si>
  <si>
    <t>20 : 1</t>
  </si>
  <si>
    <r>
      <t xml:space="preserve">      </t>
    </r>
    <r>
      <rPr>
        <b/>
        <u/>
        <sz val="14"/>
        <rFont val="TH SarabunPSK"/>
        <family val="2"/>
      </rPr>
      <t>จำนวนอัตรากำลังครูผู้สอนระดับปฐมวัยและหรือระดับประถมศึกษา</t>
    </r>
  </si>
  <si>
    <t>ครูผู้สอนระดับปฐมวัยและหรือประถมศึกษา</t>
  </si>
  <si>
    <r>
      <t xml:space="preserve">      </t>
    </r>
    <r>
      <rPr>
        <b/>
        <u/>
        <sz val="14"/>
        <rFont val="TH SarabunPSK"/>
        <family val="2"/>
      </rPr>
      <t>จำนวนอัตรากำลังครูผู้สอนระดับมัธยมศึกษา</t>
    </r>
  </si>
  <si>
    <r>
      <t xml:space="preserve">      </t>
    </r>
    <r>
      <rPr>
        <b/>
        <u/>
        <sz val="14"/>
        <rFont val="TH SarabunPSK"/>
        <family val="2"/>
      </rPr>
      <t>จำนวนอัตรากำลังครูผู้สอนรวม</t>
    </r>
  </si>
  <si>
    <t>เงื่อนไข</t>
  </si>
  <si>
    <r>
      <t xml:space="preserve">-  การคิดจำนวนห้องเรียนโดยใช้ "จำนวนนักเรียนต่อห้อง หาร จำนวนนักเรียนแต่ละชั้น" </t>
    </r>
    <r>
      <rPr>
        <u/>
        <sz val="14"/>
        <rFont val="TH SarabunPSK"/>
        <family val="2"/>
      </rPr>
      <t>หากมีเศษตั้งแต่ 10 คนขึ้นไป ให้เพิ่มอีก 1 ห้อง</t>
    </r>
  </si>
  <si>
    <t>-  การคิดจำนวนครูให้ปัดเศษตามหลักคณิตศาสตร์ (เศษตั้งแต่ 0.5 ขึ้นไป ให้คิดเป็น 1 อัตรา, ไม่ถึง 0.5 ให้คิดเป็น 0 อัตรา)</t>
  </si>
  <si>
    <t xml:space="preserve">* สถานศึกษาที่มีนักเรียนระดับปฐมวัยและหรือประถมศึกษาจำนวน 1 - 40 คน ให้สำนักงานเขตพื้นที่การศึกษาพิจารณาวางแผนและกำหนดอัตรากำลังสายงานการสอน </t>
  </si>
  <si>
    <t xml:space="preserve">  เสนอคณะกรรมการศึกษาธิการจังหวัดพิจารณา โดยคำนึงถึงภาระงาน บริบทของสถานศึกษา ผลสัมฤทธิ์ทางการเรียน คุณภาพของผู้เรียน </t>
  </si>
  <si>
    <t xml:space="preserve">  และแผนการบริหารจัดการโรงเรียนขนาดเล็กของจังหวัด และอัตรากำลังของสถานศึกษานั้นต้องไม่เกินเกณฑ์ที่ ก.ค.ศ. กำหนด</t>
  </si>
  <si>
    <t>แบบ 3 โรงเรียนมัธยมศึกษา ที่มีนักเรียนตั้งแต่ 119 คนลงมา</t>
  </si>
  <si>
    <t>โรงเรียนที่มีนักเรียนตั้งแต่ 120 คนขึ้นไป</t>
  </si>
  <si>
    <t>แบบ 4 โรงเรียนประถมศึกษา ขยายโอกาส และมัธยมศึกษา ที่มีนักเรียนตั้งแต่ 120 คนขึ้นไป</t>
  </si>
  <si>
    <t>อัตราส่วน (อนุบาล)</t>
  </si>
  <si>
    <t>อัตราส่วน (ประถม)</t>
  </si>
  <si>
    <t>25 : 1</t>
  </si>
  <si>
    <r>
      <t xml:space="preserve">      </t>
    </r>
    <r>
      <rPr>
        <b/>
        <u/>
        <sz val="14"/>
        <rFont val="TH SarabunPSK"/>
        <family val="2"/>
      </rPr>
      <t>จำนวนอัตรากำลังสายงานการสอน</t>
    </r>
  </si>
  <si>
    <t>-  การคิดจำนวนครูให้ปัดเศษตามหลักคณิตศาสตร์ (เศษตั้งแต่ 0.5 ขึ้นไป ให้คิดเป็น 1 อัตรา, เศษไม่ถึง 0.5 ให้คิดเป็น 0 อัตรา)</t>
  </si>
  <si>
    <t>แบบ 5 การคำนวณอัตรากำลังข้าราชการครูโรงเรียนศึกษาพิเศษ  จำแนกตามประเภทความพิการ</t>
  </si>
  <si>
    <t>ประเภท หูหนวก ตาบอด พิการแขนขา</t>
  </si>
  <si>
    <t>10 : 1</t>
  </si>
  <si>
    <t>นักเรียน : ครู</t>
  </si>
  <si>
    <t>5 : 1</t>
  </si>
  <si>
    <t>ประเภท ปัญญาอ่อน พิการซ้อน</t>
  </si>
  <si>
    <t>8 : 1</t>
  </si>
  <si>
    <t>4 : 1</t>
  </si>
  <si>
    <t>ประเภท ออทิสติกส์</t>
  </si>
  <si>
    <t>6 : 1</t>
  </si>
  <si>
    <t>3 : 1</t>
  </si>
  <si>
    <r>
      <t xml:space="preserve">      </t>
    </r>
    <r>
      <rPr>
        <b/>
        <u/>
        <sz val="14"/>
        <rFont val="TH SarabunPSK"/>
        <family val="2"/>
      </rPr>
      <t>การคำนวณอัตรากำลังข้าราชการครูรวมทั้งโรงเรียน</t>
    </r>
  </si>
  <si>
    <r>
      <t xml:space="preserve">      </t>
    </r>
    <r>
      <rPr>
        <b/>
        <u/>
        <sz val="14"/>
        <rFont val="TH SarabunPSK"/>
        <family val="2"/>
      </rPr>
      <t>จำนวนบุคลากรสายบริหาร</t>
    </r>
  </si>
  <si>
    <t>1 - 5 ห้องเรียน</t>
  </si>
  <si>
    <t>6 - 13 ห้องเรียน</t>
  </si>
  <si>
    <t>14 - 21 ห้องเรียน</t>
  </si>
  <si>
    <t>22 - 29 ห้องเรียน</t>
  </si>
  <si>
    <t>30  ห้องเรียนขึ้นไป</t>
  </si>
  <si>
    <r>
      <t xml:space="preserve">      </t>
    </r>
    <r>
      <rPr>
        <b/>
        <u/>
        <sz val="14"/>
        <rFont val="TH SarabunPSK"/>
        <family val="2"/>
      </rPr>
      <t>การคำนวณครูปฏิบัติการสอน</t>
    </r>
  </si>
  <si>
    <t>แบบ 6 การคำนวณอัตรากำลังข้าราชการครูโรงเรียนศึกษาสงเคราะห์</t>
  </si>
  <si>
    <t>อัตราส่วน</t>
  </si>
  <si>
    <t>ครู : นักเรียน</t>
  </si>
  <si>
    <t>1 : 12</t>
  </si>
  <si>
    <t>โรงเรียนโรงเรียนจุฬาภรณราชวิทยาลัย จำนวน 12 โรง</t>
  </si>
  <si>
    <t>ที่</t>
  </si>
  <si>
    <t>สพท.</t>
  </si>
  <si>
    <t>คำนวณครูเกณฑ์</t>
  </si>
  <si>
    <t>โรงเรียนจุฬาภรณราชวิทยาลัย</t>
  </si>
  <si>
    <t>ปทุมธานี</t>
  </si>
  <si>
    <t>สพม. 4</t>
  </si>
  <si>
    <t>กรอบครู 5-60-65</t>
  </si>
  <si>
    <t>ลพบุรี</t>
  </si>
  <si>
    <t>สพม. 5</t>
  </si>
  <si>
    <t>เพชรบุรี</t>
  </si>
  <si>
    <t>สพม. 10</t>
  </si>
  <si>
    <t>นครศรีธรรมราช</t>
  </si>
  <si>
    <t>สพม. 12</t>
  </si>
  <si>
    <t>ตรัง</t>
  </si>
  <si>
    <t>สพม. 13</t>
  </si>
  <si>
    <t>สตูล</t>
  </si>
  <si>
    <t>สพม. 16</t>
  </si>
  <si>
    <t>ชลบุรี</t>
  </si>
  <si>
    <t>สพม. 18</t>
  </si>
  <si>
    <t>เลย</t>
  </si>
  <si>
    <t>สพม. 19</t>
  </si>
  <si>
    <t>มุกดาหาร</t>
  </si>
  <si>
    <t>สพม. 22</t>
  </si>
  <si>
    <t>บุรีรัมย์</t>
  </si>
  <si>
    <t>สพม. 32</t>
  </si>
  <si>
    <t>เชียงราย</t>
  </si>
  <si>
    <t>สพม. 36</t>
  </si>
  <si>
    <t>พิษณุโลก</t>
  </si>
  <si>
    <t>สพม. 39</t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</si>
  <si>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ผู้อำนวยการ 1 อัตรา รองผู้อำนวยการ 4 อัตรา ครูผู้สอน 60 อัตรา </t>
    </r>
  </si>
  <si>
    <t>โรงเรียนที่มีการคำนวณครูตามเกณฑ์ต่างจากเกณฑ์ปกติ 25 โรง</t>
  </si>
  <si>
    <t>มัธยมสังคีตวิทยา ปทุมธานี</t>
  </si>
  <si>
    <t>ม.พิเศษ</t>
  </si>
  <si>
    <t>เฉลิมพระเกียรติสมเด็จพระศรีนครินทร์</t>
  </si>
  <si>
    <t>กาญจนภิเษกวิทยาลัย</t>
  </si>
  <si>
    <t>ฉะเชิงเทรา</t>
  </si>
  <si>
    <t>สพม. 6</t>
  </si>
  <si>
    <t>กาญจนบุรี</t>
  </si>
  <si>
    <t>สพม. 8</t>
  </si>
  <si>
    <t>บรมราชินีนาถวิทยาลัย  ราชบุรี</t>
  </si>
  <si>
    <t>ราชบุรี</t>
  </si>
  <si>
    <t>สุพรรณบุรี</t>
  </si>
  <si>
    <t>สพม. 9</t>
  </si>
  <si>
    <t>นครปฐม</t>
  </si>
  <si>
    <t>สมุทรสาคร</t>
  </si>
  <si>
    <t>สุราษฎร์ธานี</t>
  </si>
  <si>
    <t>สพม. 11</t>
  </si>
  <si>
    <t>กระบี่</t>
  </si>
  <si>
    <t>ภูเก็ต</t>
  </si>
  <si>
    <t>สพม. 14</t>
  </si>
  <si>
    <t>ยะลา</t>
  </si>
  <si>
    <t>สพม. 15</t>
  </si>
  <si>
    <t>ระยอง</t>
  </si>
  <si>
    <t>มกุฏเมืองราชวิทยาลัย ระยอง</t>
  </si>
  <si>
    <t>หนองบัวลำภู</t>
  </si>
  <si>
    <t>กาฬสินธุ์</t>
  </si>
  <si>
    <t>สพม. 24</t>
  </si>
  <si>
    <t>ร้อยเอ็ด</t>
  </si>
  <si>
    <t>สพม. 27</t>
  </si>
  <si>
    <t>ศรีสะเกษ</t>
  </si>
  <si>
    <t>สพม. 28</t>
  </si>
  <si>
    <t>ชัยภูมิ</t>
  </si>
  <si>
    <t>สพม. 30</t>
  </si>
  <si>
    <t>สุรินทร์ราชมงคล สุรินทร์</t>
  </si>
  <si>
    <t>สุรินทร์</t>
  </si>
  <si>
    <t>สพม. 33</t>
  </si>
  <si>
    <t>พะเยา</t>
  </si>
  <si>
    <t>เพชรบูรณ์</t>
  </si>
  <si>
    <t>สพม. 40</t>
  </si>
  <si>
    <t>กำแพงเพชร</t>
  </si>
  <si>
    <t>สพม. 41</t>
  </si>
  <si>
    <t>อุทัยธานี</t>
  </si>
  <si>
    <t>สพม. 42</t>
  </si>
  <si>
    <r>
      <t>หมายเหตุ</t>
    </r>
    <r>
      <rPr>
        <sz val="16"/>
        <rFont val="TH SarabunPSK"/>
        <family val="2"/>
      </rPr>
      <t xml:space="preserve"> หนังสือสำนักงาน ก.ค. ที่ ศธ 1305/361 ลงวันที่ 1 พฤษภาคม 2545</t>
    </r>
  </si>
  <si>
    <t xml:space="preserve"> - ให้ใช้เกณฑ์การคิดคำนวณห้องเรียนและจำนวนผู้ช่วยผู้บริหารของโรงเรียนศึกษาสงเคราะห์</t>
  </si>
  <si>
    <t xml:space="preserve"> - การใช้เกณฑ์อัตรากำลังดังกล่าวจะต้องมการจัดการศึกษาประเภทมีนักเรียนอยู่ประจำหรืออยู่ประจำบางส่วน</t>
  </si>
  <si>
    <t>จำนวนบุคลากรสายบริหาร</t>
  </si>
  <si>
    <t>จำนวนห้องเรียน    1 - 2    ห้องเรียน                      มีผู้บริหารได้  1  ตำแหน่ง</t>
  </si>
  <si>
    <t>จำนวนห้องเรียน    3 - 6   ห้องเรียน                       มีผู้บริหารได้  1  ตำแหน่ง    มีผู้ช่วยได้   1  ตำแหน่ง</t>
  </si>
  <si>
    <t>จำนวนห้องเรียน    7 - 14  ห้องเรียน                      มีผู้บริหารได้  1  ตำแหน่ง    มีผู้ช่วยได้   2  ตำแหน่ง</t>
  </si>
  <si>
    <t>จำนวนห้องเรียน   15 - 23  ห้องเรียน                     มีผู้บริหารได้  1  ตำแหน่ง    มีผู้ช่วยได้   3  ตำแหน่ง</t>
  </si>
  <si>
    <t>จำนวนห้องเรียน    24  ห้องเรียนขึ้นไป                    มีผู้บริหารได้  1  ตำแหน่ง    มีผู้ช่วยได้   4  ตำแหน่ง</t>
  </si>
  <si>
    <t>สพม. กรุงเทพมหานคร เขต 1</t>
  </si>
  <si>
    <t>สพม. กรุงเทพมหานคร เขต 2</t>
  </si>
  <si>
    <t>สพม. กาญจนบุรี</t>
  </si>
  <si>
    <t>สพม. กาฬสินธุ์</t>
  </si>
  <si>
    <t>สพม. กำแพงเพชร</t>
  </si>
  <si>
    <t>สพม. ขอนแก่น</t>
  </si>
  <si>
    <t>สพม. จันทบุรี ตราด</t>
  </si>
  <si>
    <t xml:space="preserve">สพม. ฉะเชิงเทรา  </t>
  </si>
  <si>
    <t xml:space="preserve">สพม. ชลบุรี ระยอง </t>
  </si>
  <si>
    <t xml:space="preserve">สพม. ชัยภูมิ  </t>
  </si>
  <si>
    <t xml:space="preserve">สพม. เชียงราย  </t>
  </si>
  <si>
    <t xml:space="preserve">สพม. เชียงใหม่  </t>
  </si>
  <si>
    <t xml:space="preserve">สพม. ตรัง กระบี่ </t>
  </si>
  <si>
    <t xml:space="preserve">สพม. ตาก  </t>
  </si>
  <si>
    <t xml:space="preserve">สพม. นครปฐม  </t>
  </si>
  <si>
    <t xml:space="preserve">สพม. นครพนม  </t>
  </si>
  <si>
    <t xml:space="preserve">สพม. นครราชสีมา  </t>
  </si>
  <si>
    <t xml:space="preserve">สพม. นครศรีธรรมราช  </t>
  </si>
  <si>
    <t xml:space="preserve">สพม. นครสวรรค์  </t>
  </si>
  <si>
    <t xml:space="preserve">สพม. นนทบุรี  </t>
  </si>
  <si>
    <t xml:space="preserve">สพม. นราธิวาส  </t>
  </si>
  <si>
    <t xml:space="preserve">สพม. น่าน  </t>
  </si>
  <si>
    <t xml:space="preserve">สพม. บึงกาฬ  </t>
  </si>
  <si>
    <t xml:space="preserve">สพม. บุรีรัมย์  </t>
  </si>
  <si>
    <t xml:space="preserve">สพม. ปทุมธานี  </t>
  </si>
  <si>
    <t xml:space="preserve">สพม. ประจวบคีรีขันธ์  </t>
  </si>
  <si>
    <t xml:space="preserve">สพม. ปราจีนบุรี นครนายก </t>
  </si>
  <si>
    <t xml:space="preserve">สพม. ปัตตานี  </t>
  </si>
  <si>
    <t xml:space="preserve">สพม. พระนครศรีอยุธยา  </t>
  </si>
  <si>
    <t xml:space="preserve">สพม. พะเยา  </t>
  </si>
  <si>
    <t>สพม. พังงา ภูเก็ต ระนอง</t>
  </si>
  <si>
    <t xml:space="preserve">สพม. พัทลุง  </t>
  </si>
  <si>
    <t xml:space="preserve">สพม. พิจิตร  </t>
  </si>
  <si>
    <t xml:space="preserve">สพม. พิษณุโลก อุตรดิตถ์ </t>
  </si>
  <si>
    <t xml:space="preserve">สพม. เพชรบุรี  </t>
  </si>
  <si>
    <t xml:space="preserve">สพม. เพชรบูรณ์  </t>
  </si>
  <si>
    <t xml:space="preserve">สพม. แพร่  </t>
  </si>
  <si>
    <t xml:space="preserve">สพม. มหาสารคาม  </t>
  </si>
  <si>
    <t xml:space="preserve">สพม. มุกดาหาร  </t>
  </si>
  <si>
    <t xml:space="preserve">สพม. แม่ฮ่องสอน  </t>
  </si>
  <si>
    <t xml:space="preserve">สพม. ยะลา  </t>
  </si>
  <si>
    <t xml:space="preserve">สพม. ร้อยเอ็ด  </t>
  </si>
  <si>
    <t xml:space="preserve">สพม. ราชบุรี  </t>
  </si>
  <si>
    <t xml:space="preserve">สพม. ลพบุรี  </t>
  </si>
  <si>
    <t xml:space="preserve">สพม. ลำปาง ลำพูน </t>
  </si>
  <si>
    <t xml:space="preserve">สพม. เลย หนองบัวลำภู </t>
  </si>
  <si>
    <t xml:space="preserve">สพม. ศรีสะเกษ ยโสธร </t>
  </si>
  <si>
    <t xml:space="preserve">สพม. สกลนคร  </t>
  </si>
  <si>
    <t xml:space="preserve">สพม. สงขลา สตูล </t>
  </si>
  <si>
    <t xml:space="preserve">สพม. สมุทรปราการ  </t>
  </si>
  <si>
    <t xml:space="preserve">สพม. สมุทรสาคร สมุทรสงคราม </t>
  </si>
  <si>
    <t xml:space="preserve">สพม. สระแก้ว  </t>
  </si>
  <si>
    <t xml:space="preserve">สพม. สระบุรี  </t>
  </si>
  <si>
    <t xml:space="preserve">สพม. สิงห์บุรี อ่างทอง </t>
  </si>
  <si>
    <t xml:space="preserve">สพม. สุโขทัย  </t>
  </si>
  <si>
    <t xml:space="preserve">สพม. สุพรรณบุรี  </t>
  </si>
  <si>
    <t xml:space="preserve">สพม. สุราษฎร์ธานี ชุมพร </t>
  </si>
  <si>
    <t xml:space="preserve">สพม. สุรินทร์  </t>
  </si>
  <si>
    <t xml:space="preserve">สพม. หนองคาย  </t>
  </si>
  <si>
    <t xml:space="preserve">สพม. อุดรธานี  </t>
  </si>
  <si>
    <t xml:space="preserve">สพม. อุทัยธานี ชัยนาท </t>
  </si>
  <si>
    <t xml:space="preserve">สพม. อุบลราชธานี อำนาจเจริญ </t>
  </si>
  <si>
    <t>แบบรายงานข้อมูลนักเรียน ณ วันที่ 25 มิถุนายน 2564</t>
  </si>
  <si>
    <t>ให้กรอกข้อมูลพื้นฐาน (ส่วนที่ 1) และข้อมูลปริมาณงาน (ส่วนที่ 2) โดยใช้ข้อมูล ณ วันที่  25 มิถุนายน 2564</t>
  </si>
  <si>
    <t>อัตราเกษียณฯ 2564</t>
  </si>
  <si>
    <t xml:space="preserve">กรณีโรงเรียนที่มีนักเรียนน้อยกว่า 120 คน และมีนักเรียนระดับปฐมวัยและหรือประถมศึกษาอยู่ระหว่าง 1 - 40 คน ให้ สพท. นำเสนอ กศจ. </t>
  </si>
  <si>
    <t>โดยนำข้อมูลมาจากแบบเก็บข้อมูลพนักงานราชการและลูกจ้าง ชีท "แบบฟอร์ม" คอลัมภ์ E (พนักงานราชการ ตำแหน่งครูผู้สอน)</t>
  </si>
  <si>
    <t>และ คอลัมภ์ F (ลูกจ้างชั่วคราว (ครูผู้สอน))</t>
  </si>
  <si>
    <t>โรงเรียนในสังกัดสำนักบริหารงานการศึกษาพิเศษ</t>
  </si>
  <si>
    <t>ส.โรงเรียนการศึกษาสงเคราะห์</t>
  </si>
  <si>
    <t>ก.ทุรกันดาร</t>
  </si>
  <si>
    <t>ภ.บนภูเขา</t>
  </si>
  <si>
    <t>เพื่อพิจารณากำหนดจำนวนครูตามเกณฑ์อัตรากำลังครู (ระหว่าง 1 - 4 อัตรา)</t>
  </si>
  <si>
    <t>กรณีโรงเรียนสาขา ให้คำนวณอัตรากำลังสายงานการสอนแยกออกจากโรงเรียนหลัก แล้วจึงนำมารวมกันเป็นอัตรากำลังสายงานการสอนของโรงเรียนหลัก</t>
  </si>
  <si>
    <t>เกษียณ
ปี 66</t>
  </si>
  <si>
    <t>สภาพอัตรากำลัง
หลังเกษียณ 66 (1 ต.ค. 66)</t>
  </si>
  <si>
    <t>สังกัดสำนักบริหารงานการศึกษาพิเศษ</t>
  </si>
  <si>
    <t>4. จำนวนพนักงานราชการ (ผู้สอน)</t>
  </si>
  <si>
    <t>5. จำนวนลูกจ้าง (ผู้สอน)</t>
  </si>
  <si>
    <t>6. จำนวนครูไปช่วยราชการ</t>
  </si>
  <si>
    <t>7. จำนวนครูมาช่วยราชการ</t>
  </si>
  <si>
    <t>วิชาที่ผู้เกษียณปี 2567 (สอน)</t>
  </si>
  <si>
    <t>แบบแสดงจำนวนครูตาม จ. 18 ข้อมูล ณ วันที่ 10 มิถุนายน 2568</t>
  </si>
  <si>
    <t>จำนวนครูเกษียณอายุราชการ ปีงบประมาณ พ.ศ. 2568  จำแนกตามสาขาวิชาเอก / ทดแทนความต้องการ</t>
  </si>
  <si>
    <t>2. ผู้เกษียณปี 68 หมายถึง จำนวนครูตาม จ.18  ที่เกษียณอายุราชการ วันที่ 30 กันยายน 2568</t>
  </si>
  <si>
    <t>3. ทดแทนความต้องการ  หมายถึง วิชาที่สถานศึกษาต้องการเพื่อทดแทนวิชาที่ผู้เกษียณสอน โดยให้กรอกข้อมูลเฉพาะโรงเรียนที่ขาดเกณฑ์ ก.ค.ศ.  ณ  1 ต.ค. 68</t>
  </si>
  <si>
    <r>
      <rPr>
        <b/>
        <sz val="16"/>
        <color rgb="FFFF0000"/>
        <rFont val="TH SarabunPSK"/>
        <family val="2"/>
      </rPr>
      <t>ตัวอย่างเช่น</t>
    </r>
    <r>
      <rPr>
        <b/>
        <sz val="16"/>
        <rFont val="TH SarabunPSK"/>
        <family val="2"/>
      </rPr>
      <t xml:space="preserve"> โรงเรียนมีสภาพอัตรากำลังเกินเกณฑ์ ก.ค.ศ. 1 อัตรา มีผู้เกษียณอายุในปี 68 จำนวน 3 อัตรา ให้ทดแทนได้ 2 อัตรา</t>
    </r>
  </si>
  <si>
    <t>หรือ โรงเรียนมีสภาพอัตรากำลังขาดเกณฑ์ ก.ค.ศ. 1 อัตรา มีผู้เกษียณอายุในปี 68 จำนวน 1 อัตรา ให้ทดแทนได้ 2 อัตรา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</si>
</sst>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(0\)"/>
    <numFmt numFmtId="165" formatCode="#,##0.0"/>
    <numFmt numFmtId="166" formatCode="0.000"/>
  </numFmts>
  <fonts count="26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3" tint="-0.249977111117893"/>
      <name val="TH SarabunPSK"/>
      <family val="2"/>
    </font>
    <font>
      <b/>
      <i/>
      <sz val="16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2"/>
      <name val="TH SarabunPSK"/>
      <family val="2"/>
    </font>
    <font>
      <b/>
      <u/>
      <sz val="16"/>
      <name val="TH SarabunPSK"/>
      <family val="2"/>
    </font>
    <font>
      <b/>
      <u/>
      <sz val="18"/>
      <name val="TH SarabunPSK"/>
      <family val="2"/>
    </font>
    <font>
      <sz val="12"/>
      <color theme="1"/>
      <name val="TH SarabunPSK"/>
      <family val="2"/>
    </font>
    <font>
      <b/>
      <sz val="18"/>
      <color rgb="FFFF0000"/>
      <name val="Cordia New"/>
      <family val="2"/>
    </font>
    <font>
      <b/>
      <u/>
      <sz val="20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6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lightDown">
        <bgColor auto="1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5" fillId="0" borderId="0"/>
    <xf numFmtId="0" fontId="1" fillId="0" borderId="0"/>
  </cellStyleXfs>
  <cellXfs count="408">
    <xf numFmtId="0" fontId="0" fillId="0" borderId="0" xfId="0"/>
    <xf numFmtId="0" fontId="4" fillId="0" borderId="0" xfId="2" applyFont="1"/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textRotation="90"/>
    </xf>
    <xf numFmtId="0" fontId="10" fillId="0" borderId="11" xfId="2" applyFont="1" applyBorder="1" applyAlignment="1">
      <alignment horizontal="center"/>
    </xf>
    <xf numFmtId="0" fontId="10" fillId="17" borderId="11" xfId="2" applyFont="1" applyFill="1" applyBorder="1" applyAlignment="1">
      <alignment horizontal="center"/>
    </xf>
    <xf numFmtId="0" fontId="10" fillId="6" borderId="11" xfId="2" applyFont="1" applyFill="1" applyBorder="1" applyAlignment="1">
      <alignment horizontal="center"/>
    </xf>
    <xf numFmtId="0" fontId="11" fillId="0" borderId="0" xfId="2" applyFont="1"/>
    <xf numFmtId="0" fontId="8" fillId="0" borderId="0" xfId="0" applyFont="1"/>
    <xf numFmtId="0" fontId="13" fillId="0" borderId="0" xfId="0" applyFont="1"/>
    <xf numFmtId="0" fontId="4" fillId="0" borderId="0" xfId="0" applyFont="1"/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 wrapText="1" shrinkToFit="1"/>
    </xf>
    <xf numFmtId="0" fontId="8" fillId="7" borderId="8" xfId="0" applyFont="1" applyFill="1" applyBorder="1" applyAlignment="1">
      <alignment horizontal="center" vertical="center" wrapText="1" shrinkToFit="1"/>
    </xf>
    <xf numFmtId="0" fontId="8" fillId="7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1" fontId="4" fillId="0" borderId="13" xfId="0" applyNumberFormat="1" applyFont="1" applyBorder="1" applyAlignment="1">
      <alignment horizontal="center" shrinkToFit="1"/>
    </xf>
    <xf numFmtId="0" fontId="4" fillId="0" borderId="1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" fontId="4" fillId="4" borderId="19" xfId="0" applyNumberFormat="1" applyFont="1" applyFill="1" applyBorder="1" applyAlignment="1">
      <alignment horizontal="center"/>
    </xf>
    <xf numFmtId="2" fontId="4" fillId="4" borderId="24" xfId="0" applyNumberFormat="1" applyFont="1" applyFill="1" applyBorder="1" applyAlignment="1">
      <alignment horizontal="center"/>
    </xf>
    <xf numFmtId="2" fontId="4" fillId="0" borderId="0" xfId="0" applyNumberFormat="1" applyFont="1"/>
    <xf numFmtId="0" fontId="4" fillId="3" borderId="14" xfId="0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 shrinkToFit="1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2" fontId="4" fillId="4" borderId="7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12" fillId="4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8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2" fillId="5" borderId="11" xfId="0" applyFont="1" applyFill="1" applyBorder="1" applyAlignment="1">
      <alignment horizontal="center"/>
    </xf>
    <xf numFmtId="1" fontId="12" fillId="9" borderId="1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9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/>
    </xf>
    <xf numFmtId="0" fontId="7" fillId="0" borderId="0" xfId="0" applyFont="1"/>
    <xf numFmtId="0" fontId="4" fillId="0" borderId="19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10" fillId="0" borderId="0" xfId="2" applyFont="1" applyAlignment="1">
      <alignment horizontal="center"/>
    </xf>
    <xf numFmtId="0" fontId="10" fillId="0" borderId="0" xfId="2" applyFont="1"/>
    <xf numFmtId="0" fontId="11" fillId="0" borderId="0" xfId="2" applyFont="1" applyAlignment="1">
      <alignment horizontal="center"/>
    </xf>
    <xf numFmtId="0" fontId="12" fillId="0" borderId="0" xfId="2" applyFont="1"/>
    <xf numFmtId="1" fontId="8" fillId="3" borderId="11" xfId="0" applyNumberFormat="1" applyFont="1" applyFill="1" applyBorder="1" applyAlignment="1">
      <alignment horizontal="center" vertical="center"/>
    </xf>
    <xf numFmtId="0" fontId="4" fillId="0" borderId="11" xfId="2" applyFont="1" applyBorder="1"/>
    <xf numFmtId="0" fontId="8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10" fillId="6" borderId="11" xfId="2" applyFont="1" applyFill="1" applyBorder="1" applyAlignment="1">
      <alignment horizontal="left"/>
    </xf>
    <xf numFmtId="0" fontId="8" fillId="0" borderId="0" xfId="2" applyFont="1" applyAlignment="1">
      <alignment horizontal="center"/>
    </xf>
    <xf numFmtId="0" fontId="10" fillId="6" borderId="11" xfId="2" applyFont="1" applyFill="1" applyBorder="1" applyAlignment="1">
      <alignment horizontal="left" shrinkToFit="1"/>
    </xf>
    <xf numFmtId="164" fontId="8" fillId="0" borderId="0" xfId="2" applyNumberFormat="1" applyFont="1"/>
    <xf numFmtId="0" fontId="2" fillId="6" borderId="11" xfId="0" applyFont="1" applyFill="1" applyBorder="1" applyAlignment="1">
      <alignment wrapText="1"/>
    </xf>
    <xf numFmtId="0" fontId="4" fillId="6" borderId="11" xfId="2" applyFont="1" applyFill="1" applyBorder="1" applyAlignment="1">
      <alignment wrapText="1"/>
    </xf>
    <xf numFmtId="0" fontId="2" fillId="0" borderId="11" xfId="0" applyFont="1" applyBorder="1"/>
    <xf numFmtId="0" fontId="2" fillId="6" borderId="11" xfId="0" applyFont="1" applyFill="1" applyBorder="1"/>
    <xf numFmtId="0" fontId="4" fillId="0" borderId="0" xfId="2" applyFont="1" applyProtection="1">
      <protection locked="0"/>
    </xf>
    <xf numFmtId="0" fontId="10" fillId="6" borderId="11" xfId="0" applyFont="1" applyFill="1" applyBorder="1" applyAlignment="1" applyProtection="1">
      <alignment horizontal="center" vertical="center"/>
      <protection locked="0"/>
    </xf>
    <xf numFmtId="0" fontId="10" fillId="12" borderId="11" xfId="0" applyFont="1" applyFill="1" applyBorder="1" applyAlignment="1" applyProtection="1">
      <alignment horizontal="center" vertical="center"/>
      <protection locked="0"/>
    </xf>
    <xf numFmtId="0" fontId="10" fillId="14" borderId="11" xfId="0" applyFont="1" applyFill="1" applyBorder="1" applyAlignment="1" applyProtection="1">
      <alignment horizontal="center" vertical="center"/>
      <protection locked="0"/>
    </xf>
    <xf numFmtId="0" fontId="10" fillId="15" borderId="11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13" borderId="11" xfId="0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 applyProtection="1">
      <alignment horizontal="center" vertical="center" wrapText="1"/>
      <protection locked="0"/>
    </xf>
    <xf numFmtId="0" fontId="12" fillId="0" borderId="0" xfId="2" applyFont="1" applyProtection="1"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10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13" xfId="0" applyFont="1" applyBorder="1" applyAlignment="1">
      <alignment shrinkToFit="1"/>
    </xf>
    <xf numFmtId="0" fontId="4" fillId="0" borderId="14" xfId="0" applyFont="1" applyBorder="1" applyAlignment="1">
      <alignment shrinkToFit="1"/>
    </xf>
    <xf numFmtId="0" fontId="4" fillId="0" borderId="15" xfId="0" applyFont="1" applyBorder="1" applyAlignment="1">
      <alignment shrinkToFit="1"/>
    </xf>
    <xf numFmtId="3" fontId="4" fillId="0" borderId="13" xfId="0" applyNumberFormat="1" applyFont="1" applyBorder="1" applyAlignment="1">
      <alignment horizontal="center" vertical="center" shrinkToFit="1"/>
    </xf>
    <xf numFmtId="3" fontId="4" fillId="0" borderId="14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horizontal="center" vertical="center" shrinkToFit="1"/>
    </xf>
    <xf numFmtId="3" fontId="4" fillId="0" borderId="19" xfId="0" applyNumberFormat="1" applyFont="1" applyBorder="1" applyAlignment="1">
      <alignment horizontal="center" vertical="center" shrinkToFit="1"/>
    </xf>
    <xf numFmtId="3" fontId="8" fillId="0" borderId="9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8" fillId="0" borderId="16" xfId="0" applyFont="1" applyBorder="1" applyAlignment="1">
      <alignment horizontal="center" shrinkToFit="1"/>
    </xf>
    <xf numFmtId="0" fontId="8" fillId="0" borderId="18" xfId="0" applyFont="1" applyBorder="1" applyAlignment="1">
      <alignment shrinkToFit="1"/>
    </xf>
    <xf numFmtId="0" fontId="6" fillId="0" borderId="0" xfId="0" applyFont="1" applyAlignment="1">
      <alignment horizontal="centerContinuous" shrinkToFit="1"/>
    </xf>
    <xf numFmtId="165" fontId="4" fillId="0" borderId="14" xfId="0" applyNumberFormat="1" applyFont="1" applyBorder="1" applyAlignment="1">
      <alignment horizontal="center" vertical="center" shrinkToFit="1"/>
    </xf>
    <xf numFmtId="3" fontId="4" fillId="19" borderId="14" xfId="0" applyNumberFormat="1" applyFont="1" applyFill="1" applyBorder="1" applyAlignment="1">
      <alignment horizontal="center" vertical="center" shrinkToFit="1"/>
    </xf>
    <xf numFmtId="3" fontId="4" fillId="19" borderId="15" xfId="0" applyNumberFormat="1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18" fillId="0" borderId="0" xfId="0" applyFont="1"/>
    <xf numFmtId="0" fontId="8" fillId="0" borderId="16" xfId="0" applyFont="1" applyBorder="1" applyAlignment="1">
      <alignment shrinkToFit="1"/>
    </xf>
    <xf numFmtId="3" fontId="8" fillId="0" borderId="11" xfId="0" applyNumberFormat="1" applyFont="1" applyBorder="1" applyAlignment="1">
      <alignment horizontal="center" vertical="center" shrinkToFit="1"/>
    </xf>
    <xf numFmtId="3" fontId="10" fillId="0" borderId="11" xfId="0" applyNumberFormat="1" applyFont="1" applyBorder="1" applyAlignment="1" applyProtection="1">
      <alignment horizontal="center" vertical="top" shrinkToFit="1"/>
      <protection locked="0"/>
    </xf>
    <xf numFmtId="3" fontId="10" fillId="6" borderId="11" xfId="1" applyNumberFormat="1" applyFont="1" applyFill="1" applyBorder="1" applyAlignment="1" applyProtection="1">
      <alignment horizontal="center" vertical="top" shrinkToFit="1"/>
      <protection locked="0"/>
    </xf>
    <xf numFmtId="3" fontId="10" fillId="12" borderId="11" xfId="1" applyNumberFormat="1" applyFont="1" applyFill="1" applyBorder="1" applyAlignment="1" applyProtection="1">
      <alignment horizontal="center" vertical="top" shrinkToFit="1"/>
      <protection locked="0"/>
    </xf>
    <xf numFmtId="3" fontId="4" fillId="12" borderId="11" xfId="1" applyNumberFormat="1" applyFont="1" applyFill="1" applyBorder="1" applyAlignment="1" applyProtection="1">
      <alignment horizontal="center" vertical="top" shrinkToFit="1"/>
      <protection locked="0"/>
    </xf>
    <xf numFmtId="3" fontId="10" fillId="14" borderId="11" xfId="1" applyNumberFormat="1" applyFont="1" applyFill="1" applyBorder="1" applyAlignment="1" applyProtection="1">
      <alignment horizontal="center" vertical="top" shrinkToFit="1"/>
      <protection locked="0"/>
    </xf>
    <xf numFmtId="3" fontId="4" fillId="14" borderId="11" xfId="1" applyNumberFormat="1" applyFont="1" applyFill="1" applyBorder="1" applyAlignment="1" applyProtection="1">
      <alignment horizontal="center" vertical="top" shrinkToFit="1"/>
      <protection locked="0"/>
    </xf>
    <xf numFmtId="3" fontId="10" fillId="0" borderId="11" xfId="1" applyNumberFormat="1" applyFont="1" applyBorder="1" applyAlignment="1" applyProtection="1">
      <alignment horizontal="center" vertical="top" shrinkToFit="1"/>
      <protection locked="0"/>
    </xf>
    <xf numFmtId="3" fontId="10" fillId="15" borderId="11" xfId="0" applyNumberFormat="1" applyFont="1" applyFill="1" applyBorder="1" applyAlignment="1" applyProtection="1">
      <alignment horizontal="center" vertical="top" shrinkToFit="1"/>
      <protection locked="0"/>
    </xf>
    <xf numFmtId="3" fontId="10" fillId="3" borderId="11" xfId="0" applyNumberFormat="1" applyFont="1" applyFill="1" applyBorder="1" applyAlignment="1" applyProtection="1">
      <alignment horizontal="center" vertical="top" shrinkToFit="1"/>
      <protection locked="0"/>
    </xf>
    <xf numFmtId="3" fontId="10" fillId="13" borderId="11" xfId="0" applyNumberFormat="1" applyFont="1" applyFill="1" applyBorder="1" applyAlignment="1" applyProtection="1">
      <alignment horizontal="center" vertical="top" shrinkToFit="1"/>
      <protection locked="0"/>
    </xf>
    <xf numFmtId="3" fontId="10" fillId="2" borderId="11" xfId="0" applyNumberFormat="1" applyFont="1" applyFill="1" applyBorder="1" applyAlignment="1" applyProtection="1">
      <alignment horizontal="center" vertical="top" shrinkToFit="1"/>
      <protection locked="0"/>
    </xf>
    <xf numFmtId="3" fontId="10" fillId="18" borderId="11" xfId="0" applyNumberFormat="1" applyFont="1" applyFill="1" applyBorder="1" applyAlignment="1" applyProtection="1">
      <alignment horizontal="center" vertical="top" shrinkToFit="1"/>
      <protection locked="0"/>
    </xf>
    <xf numFmtId="3" fontId="10" fillId="0" borderId="11" xfId="2" applyNumberFormat="1" applyFont="1" applyBorder="1" applyAlignment="1" applyProtection="1">
      <alignment horizontal="center" vertical="top" shrinkToFit="1"/>
      <protection locked="0"/>
    </xf>
    <xf numFmtId="165" fontId="10" fillId="16" borderId="11" xfId="0" applyNumberFormat="1" applyFont="1" applyFill="1" applyBorder="1" applyAlignment="1" applyProtection="1">
      <alignment horizontal="center" vertical="top" shrinkToFit="1"/>
      <protection locked="0"/>
    </xf>
    <xf numFmtId="165" fontId="10" fillId="18" borderId="11" xfId="0" applyNumberFormat="1" applyFont="1" applyFill="1" applyBorder="1" applyAlignment="1" applyProtection="1">
      <alignment horizontal="center" vertical="top" shrinkToFit="1"/>
      <protection locked="0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3" borderId="11" xfId="0" applyFont="1" applyFill="1" applyBorder="1"/>
    <xf numFmtId="0" fontId="2" fillId="0" borderId="0" xfId="2" applyAlignment="1">
      <alignment horizontal="center"/>
    </xf>
    <xf numFmtId="0" fontId="2" fillId="0" borderId="0" xfId="2"/>
    <xf numFmtId="0" fontId="4" fillId="20" borderId="11" xfId="0" applyFont="1" applyFill="1" applyBorder="1"/>
    <xf numFmtId="0" fontId="10" fillId="0" borderId="0" xfId="2" applyFont="1" applyProtection="1">
      <protection locked="0"/>
    </xf>
    <xf numFmtId="0" fontId="12" fillId="0" borderId="0" xfId="0" applyFont="1"/>
    <xf numFmtId="0" fontId="19" fillId="0" borderId="0" xfId="2" applyFont="1"/>
    <xf numFmtId="3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3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3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3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4" fillId="0" borderId="0" xfId="0" applyFont="1" applyAlignment="1" applyProtection="1">
      <alignment horizontal="right" shrinkToFit="1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3" borderId="0" xfId="0" applyFont="1" applyFill="1" applyProtection="1">
      <protection locked="0"/>
    </xf>
    <xf numFmtId="3" fontId="10" fillId="0" borderId="9" xfId="0" applyNumberFormat="1" applyFont="1" applyBorder="1" applyAlignment="1">
      <alignment horizontal="left" vertical="center" shrinkToFit="1"/>
    </xf>
    <xf numFmtId="49" fontId="10" fillId="0" borderId="11" xfId="0" applyNumberFormat="1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165" fontId="10" fillId="0" borderId="11" xfId="0" applyNumberFormat="1" applyFont="1" applyBorder="1" applyAlignment="1">
      <alignment horizontal="left" vertical="center" shrinkToFit="1"/>
    </xf>
    <xf numFmtId="3" fontId="10" fillId="0" borderId="11" xfId="0" applyNumberFormat="1" applyFont="1" applyBorder="1" applyAlignment="1">
      <alignment horizontal="left" vertical="center" shrinkToFit="1"/>
    </xf>
    <xf numFmtId="3" fontId="4" fillId="0" borderId="14" xfId="0" applyNumberFormat="1" applyFont="1" applyBorder="1" applyAlignment="1" applyProtection="1">
      <alignment horizontal="center" vertical="center" shrinkToFit="1"/>
      <protection locked="0"/>
    </xf>
    <xf numFmtId="3" fontId="2" fillId="0" borderId="0" xfId="2" applyNumberFormat="1" applyAlignment="1">
      <alignment horizontal="center"/>
    </xf>
    <xf numFmtId="3" fontId="4" fillId="0" borderId="11" xfId="0" applyNumberFormat="1" applyFont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4" fillId="0" borderId="13" xfId="0" applyFont="1" applyBorder="1"/>
    <xf numFmtId="0" fontId="4" fillId="0" borderId="14" xfId="0" applyFont="1" applyBorder="1"/>
    <xf numFmtId="0" fontId="9" fillId="10" borderId="11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4" fillId="0" borderId="0" xfId="2" applyFont="1" applyAlignment="1">
      <alignment horizontal="left"/>
    </xf>
    <xf numFmtId="0" fontId="0" fillId="0" borderId="0" xfId="0" applyAlignment="1">
      <alignment horizontal="left"/>
    </xf>
    <xf numFmtId="49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10" fillId="20" borderId="11" xfId="2" applyFont="1" applyFill="1" applyBorder="1" applyAlignment="1" applyProtection="1">
      <alignment horizontal="center" vertical="center" wrapText="1"/>
      <protection locked="0"/>
    </xf>
    <xf numFmtId="0" fontId="10" fillId="20" borderId="9" xfId="2" applyFont="1" applyFill="1" applyBorder="1" applyAlignment="1" applyProtection="1">
      <alignment horizontal="center" vertical="center" wrapText="1"/>
      <protection locked="0"/>
    </xf>
    <xf numFmtId="3" fontId="10" fillId="20" borderId="11" xfId="0" applyNumberFormat="1" applyFont="1" applyFill="1" applyBorder="1" applyAlignment="1" applyProtection="1">
      <alignment horizontal="center" vertical="top" shrinkToFit="1"/>
      <protection locked="0"/>
    </xf>
    <xf numFmtId="0" fontId="10" fillId="21" borderId="9" xfId="2" applyFont="1" applyFill="1" applyBorder="1" applyAlignment="1" applyProtection="1">
      <alignment horizontal="center" vertical="center" wrapText="1"/>
      <protection locked="0"/>
    </xf>
    <xf numFmtId="3" fontId="10" fillId="21" borderId="11" xfId="0" applyNumberFormat="1" applyFont="1" applyFill="1" applyBorder="1" applyAlignment="1" applyProtection="1">
      <alignment horizontal="center" vertical="top" shrinkToFit="1"/>
      <protection locked="0"/>
    </xf>
    <xf numFmtId="0" fontId="4" fillId="0" borderId="11" xfId="2" applyFont="1" applyBorder="1" applyAlignment="1">
      <alignment shrinkToFit="1"/>
    </xf>
    <xf numFmtId="0" fontId="21" fillId="0" borderId="0" xfId="0" applyFont="1"/>
    <xf numFmtId="0" fontId="10" fillId="22" borderId="11" xfId="2" applyFont="1" applyFill="1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2" xfId="2" applyFont="1" applyBorder="1"/>
    <xf numFmtId="0" fontId="23" fillId="0" borderId="1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9" fillId="24" borderId="11" xfId="2" applyFont="1" applyFill="1" applyBorder="1" applyAlignment="1">
      <alignment horizontal="center" vertical="center" shrinkToFit="1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23" fillId="0" borderId="5" xfId="2" applyFont="1" applyBorder="1" applyAlignment="1">
      <alignment horizontal="right"/>
    </xf>
    <xf numFmtId="0" fontId="10" fillId="0" borderId="0" xfId="2" applyFont="1" applyAlignment="1">
      <alignment horizontal="left" vertical="center"/>
    </xf>
    <xf numFmtId="0" fontId="9" fillId="0" borderId="0" xfId="2" applyFont="1"/>
    <xf numFmtId="0" fontId="10" fillId="0" borderId="0" xfId="2" quotePrefix="1" applyFont="1"/>
    <xf numFmtId="0" fontId="10" fillId="0" borderId="5" xfId="2" applyFont="1" applyBorder="1"/>
    <xf numFmtId="0" fontId="23" fillId="0" borderId="8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10" fillId="0" borderId="1" xfId="2" applyFont="1" applyBorder="1"/>
    <xf numFmtId="0" fontId="10" fillId="0" borderId="4" xfId="2" applyFont="1" applyBorder="1"/>
    <xf numFmtId="0" fontId="10" fillId="0" borderId="7" xfId="2" applyFont="1" applyBorder="1"/>
    <xf numFmtId="0" fontId="9" fillId="0" borderId="5" xfId="2" applyFont="1" applyBorder="1" applyAlignment="1">
      <alignment horizontal="left"/>
    </xf>
    <xf numFmtId="0" fontId="9" fillId="24" borderId="11" xfId="2" applyFont="1" applyFill="1" applyBorder="1" applyAlignment="1">
      <alignment horizontal="center"/>
    </xf>
    <xf numFmtId="17" fontId="10" fillId="0" borderId="19" xfId="2" applyNumberFormat="1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0" fontId="10" fillId="0" borderId="32" xfId="2" applyFont="1" applyBorder="1" applyAlignment="1">
      <alignment horizontal="center"/>
    </xf>
    <xf numFmtId="0" fontId="9" fillId="0" borderId="5" xfId="2" applyFont="1" applyBorder="1" applyAlignment="1">
      <alignment horizontal="right"/>
    </xf>
    <xf numFmtId="0" fontId="10" fillId="0" borderId="8" xfId="2" applyFont="1" applyBorder="1"/>
    <xf numFmtId="0" fontId="10" fillId="0" borderId="10" xfId="2" applyFont="1" applyBorder="1"/>
    <xf numFmtId="0" fontId="10" fillId="0" borderId="12" xfId="2" applyFont="1" applyBorder="1"/>
    <xf numFmtId="0" fontId="9" fillId="0" borderId="2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left"/>
    </xf>
    <xf numFmtId="0" fontId="9" fillId="0" borderId="1" xfId="2" quotePrefix="1" applyFont="1" applyBorder="1" applyAlignment="1">
      <alignment horizontal="left"/>
    </xf>
    <xf numFmtId="0" fontId="9" fillId="0" borderId="4" xfId="2" quotePrefix="1" applyFont="1" applyBorder="1"/>
    <xf numFmtId="0" fontId="10" fillId="0" borderId="30" xfId="2" applyFont="1" applyBorder="1"/>
    <xf numFmtId="0" fontId="9" fillId="0" borderId="28" xfId="2" applyFont="1" applyBorder="1"/>
    <xf numFmtId="0" fontId="9" fillId="0" borderId="28" xfId="2" applyFont="1" applyBorder="1" applyAlignment="1">
      <alignment horizontal="left"/>
    </xf>
    <xf numFmtId="0" fontId="10" fillId="0" borderId="28" xfId="2" applyFont="1" applyBorder="1"/>
    <xf numFmtId="0" fontId="9" fillId="0" borderId="28" xfId="2" quotePrefix="1" applyFont="1" applyBorder="1" applyAlignment="1">
      <alignment horizontal="left"/>
    </xf>
    <xf numFmtId="46" fontId="9" fillId="0" borderId="24" xfId="2" quotePrefix="1" applyNumberFormat="1" applyFont="1" applyBorder="1"/>
    <xf numFmtId="0" fontId="9" fillId="0" borderId="23" xfId="2" applyFont="1" applyBorder="1"/>
    <xf numFmtId="0" fontId="9" fillId="0" borderId="34" xfId="2" applyFont="1" applyBorder="1"/>
    <xf numFmtId="0" fontId="9" fillId="0" borderId="34" xfId="2" applyFont="1" applyBorder="1" applyAlignment="1">
      <alignment horizontal="left"/>
    </xf>
    <xf numFmtId="0" fontId="10" fillId="0" borderId="34" xfId="2" applyFont="1" applyBorder="1"/>
    <xf numFmtId="0" fontId="9" fillId="0" borderId="34" xfId="2" quotePrefix="1" applyFont="1" applyBorder="1" applyAlignment="1">
      <alignment horizontal="left"/>
    </xf>
    <xf numFmtId="0" fontId="9" fillId="0" borderId="35" xfId="2" quotePrefix="1" applyFont="1" applyBorder="1"/>
    <xf numFmtId="0" fontId="9" fillId="0" borderId="30" xfId="2" applyFont="1" applyBorder="1"/>
    <xf numFmtId="0" fontId="9" fillId="0" borderId="24" xfId="2" quotePrefix="1" applyFont="1" applyBorder="1"/>
    <xf numFmtId="0" fontId="9" fillId="0" borderId="32" xfId="2" applyFont="1" applyBorder="1"/>
    <xf numFmtId="0" fontId="9" fillId="0" borderId="36" xfId="2" applyFont="1" applyBorder="1" applyAlignment="1">
      <alignment vertical="top"/>
    </xf>
    <xf numFmtId="0" fontId="9" fillId="0" borderId="36" xfId="2" applyFont="1" applyBorder="1" applyAlignment="1">
      <alignment horizontal="left" vertical="top"/>
    </xf>
    <xf numFmtId="0" fontId="9" fillId="0" borderId="36" xfId="2" applyFont="1" applyBorder="1"/>
    <xf numFmtId="0" fontId="9" fillId="0" borderId="36" xfId="2" quotePrefix="1" applyFont="1" applyBorder="1" applyAlignment="1">
      <alignment horizontal="left" vertical="top"/>
    </xf>
    <xf numFmtId="20" fontId="9" fillId="0" borderId="33" xfId="2" quotePrefix="1" applyNumberFormat="1" applyFont="1" applyBorder="1" applyAlignment="1">
      <alignment horizontal="left" vertical="top"/>
    </xf>
    <xf numFmtId="0" fontId="9" fillId="0" borderId="0" xfId="2" applyFont="1" applyAlignment="1">
      <alignment horizontal="right"/>
    </xf>
    <xf numFmtId="0" fontId="9" fillId="0" borderId="0" xfId="2" quotePrefix="1" applyFont="1" applyAlignment="1">
      <alignment horizontal="center"/>
    </xf>
    <xf numFmtId="0" fontId="9" fillId="0" borderId="0" xfId="2" quotePrefix="1" applyFont="1"/>
    <xf numFmtId="0" fontId="9" fillId="0" borderId="7" xfId="2" applyFont="1" applyBorder="1"/>
    <xf numFmtId="0" fontId="9" fillId="24" borderId="11" xfId="2" applyFont="1" applyFill="1" applyBorder="1" applyAlignment="1">
      <alignment horizontal="center" vertical="center"/>
    </xf>
    <xf numFmtId="0" fontId="10" fillId="0" borderId="7" xfId="0" applyFont="1" applyBorder="1"/>
    <xf numFmtId="0" fontId="9" fillId="0" borderId="0" xfId="2" applyFont="1" applyAlignment="1">
      <alignment horizontal="left"/>
    </xf>
    <xf numFmtId="0" fontId="10" fillId="0" borderId="0" xfId="2" applyFont="1" applyAlignment="1">
      <alignment vertical="center"/>
    </xf>
    <xf numFmtId="0" fontId="10" fillId="0" borderId="5" xfId="0" applyFont="1" applyBorder="1"/>
    <xf numFmtId="46" fontId="9" fillId="0" borderId="4" xfId="2" quotePrefix="1" applyNumberFormat="1" applyFont="1" applyBorder="1"/>
    <xf numFmtId="46" fontId="9" fillId="0" borderId="35" xfId="2" quotePrefix="1" applyNumberFormat="1" applyFont="1" applyBorder="1"/>
    <xf numFmtId="0" fontId="10" fillId="0" borderId="8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0" xfId="2" quotePrefix="1" applyFont="1" applyAlignment="1">
      <alignment horizontal="center"/>
    </xf>
    <xf numFmtId="0" fontId="9" fillId="0" borderId="5" xfId="2" applyFont="1" applyBorder="1"/>
    <xf numFmtId="17" fontId="9" fillId="24" borderId="11" xfId="2" applyNumberFormat="1" applyFont="1" applyFill="1" applyBorder="1" applyAlignment="1">
      <alignment horizontal="center" vertical="center" shrinkToFit="1"/>
    </xf>
    <xf numFmtId="0" fontId="4" fillId="0" borderId="7" xfId="2" applyFont="1" applyBorder="1"/>
    <xf numFmtId="0" fontId="10" fillId="0" borderId="13" xfId="2" applyFont="1" applyBorder="1" applyAlignment="1">
      <alignment horizontal="center"/>
    </xf>
    <xf numFmtId="0" fontId="10" fillId="0" borderId="1" xfId="0" applyFont="1" applyBorder="1"/>
    <xf numFmtId="0" fontId="4" fillId="0" borderId="1" xfId="2" applyFont="1" applyBorder="1"/>
    <xf numFmtId="0" fontId="4" fillId="0" borderId="4" xfId="2" applyFont="1" applyBorder="1"/>
    <xf numFmtId="0" fontId="9" fillId="0" borderId="0" xfId="2" applyFont="1" applyAlignment="1">
      <alignment horizontal="center"/>
    </xf>
    <xf numFmtId="46" fontId="9" fillId="0" borderId="0" xfId="2" quotePrefix="1" applyNumberFormat="1" applyFont="1"/>
    <xf numFmtId="0" fontId="4" fillId="0" borderId="10" xfId="2" applyFont="1" applyBorder="1"/>
    <xf numFmtId="0" fontId="4" fillId="0" borderId="12" xfId="2" applyFont="1" applyBorder="1"/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4" fillId="0" borderId="1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8" fillId="0" borderId="5" xfId="2" applyFont="1" applyBorder="1"/>
    <xf numFmtId="0" fontId="4" fillId="0" borderId="5" xfId="2" applyFont="1" applyBorder="1"/>
    <xf numFmtId="0" fontId="2" fillId="0" borderId="0" xfId="0" applyFont="1" applyProtection="1">
      <protection locked="0"/>
    </xf>
    <xf numFmtId="17" fontId="9" fillId="24" borderId="16" xfId="2" applyNumberFormat="1" applyFont="1" applyFill="1" applyBorder="1" applyAlignment="1">
      <alignment horizontal="center" vertical="center" shrinkToFit="1"/>
    </xf>
    <xf numFmtId="0" fontId="10" fillId="0" borderId="21" xfId="2" applyFont="1" applyBorder="1" applyAlignment="1">
      <alignment horizontal="center"/>
    </xf>
    <xf numFmtId="0" fontId="11" fillId="0" borderId="0" xfId="0" applyFont="1"/>
    <xf numFmtId="0" fontId="25" fillId="0" borderId="0" xfId="0" applyFont="1"/>
    <xf numFmtId="0" fontId="11" fillId="0" borderId="0" xfId="0" applyFont="1" applyAlignment="1">
      <alignment horizontal="left"/>
    </xf>
    <xf numFmtId="166" fontId="4" fillId="0" borderId="0" xfId="0" applyNumberFormat="1" applyFont="1"/>
    <xf numFmtId="0" fontId="8" fillId="0" borderId="0" xfId="2" applyFont="1" applyAlignment="1">
      <alignment vertical="center"/>
    </xf>
    <xf numFmtId="0" fontId="10" fillId="0" borderId="11" xfId="2" applyFont="1" applyBorder="1" applyAlignment="1">
      <alignment horizontal="center" shrinkToFit="1"/>
    </xf>
    <xf numFmtId="49" fontId="10" fillId="0" borderId="11" xfId="2" applyNumberFormat="1" applyFont="1" applyBorder="1" applyAlignment="1">
      <alignment horizontal="center" shrinkToFit="1"/>
    </xf>
    <xf numFmtId="1" fontId="12" fillId="25" borderId="11" xfId="0" applyNumberFormat="1" applyFont="1" applyFill="1" applyBorder="1" applyAlignment="1">
      <alignment horizontal="center"/>
    </xf>
    <xf numFmtId="1" fontId="12" fillId="6" borderId="11" xfId="0" applyNumberFormat="1" applyFont="1" applyFill="1" applyBorder="1" applyAlignment="1">
      <alignment horizontal="center"/>
    </xf>
    <xf numFmtId="1" fontId="12" fillId="26" borderId="11" xfId="0" applyNumberFormat="1" applyFont="1" applyFill="1" applyBorder="1" applyAlignment="1">
      <alignment horizontal="center"/>
    </xf>
    <xf numFmtId="1" fontId="12" fillId="27" borderId="11" xfId="0" applyNumberFormat="1" applyFont="1" applyFill="1" applyBorder="1" applyAlignment="1">
      <alignment horizontal="center"/>
    </xf>
    <xf numFmtId="0" fontId="12" fillId="28" borderId="0" xfId="0" applyFont="1" applyFill="1"/>
    <xf numFmtId="0" fontId="11" fillId="28" borderId="0" xfId="0" applyFont="1" applyFill="1"/>
    <xf numFmtId="0" fontId="11" fillId="28" borderId="0" xfId="0" applyFont="1" applyFill="1" applyAlignment="1">
      <alignment vertical="center"/>
    </xf>
    <xf numFmtId="0" fontId="11" fillId="28" borderId="0" xfId="0" applyFont="1" applyFill="1" applyAlignment="1">
      <alignment horizontal="center" vertical="center"/>
    </xf>
    <xf numFmtId="0" fontId="9" fillId="24" borderId="16" xfId="2" applyFont="1" applyFill="1" applyBorder="1" applyAlignment="1">
      <alignment horizontal="center" vertical="center"/>
    </xf>
    <xf numFmtId="0" fontId="9" fillId="24" borderId="18" xfId="2" applyFont="1" applyFill="1" applyBorder="1" applyAlignment="1">
      <alignment horizontal="center" vertical="center"/>
    </xf>
    <xf numFmtId="17" fontId="10" fillId="0" borderId="22" xfId="2" applyNumberFormat="1" applyFont="1" applyBorder="1" applyAlignment="1">
      <alignment horizontal="center"/>
    </xf>
    <xf numFmtId="17" fontId="10" fillId="0" borderId="31" xfId="2" applyNumberFormat="1" applyFont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10" fillId="0" borderId="31" xfId="2" applyFont="1" applyBorder="1" applyAlignment="1">
      <alignment horizontal="center"/>
    </xf>
    <xf numFmtId="0" fontId="10" fillId="0" borderId="32" xfId="2" applyFont="1" applyBorder="1" applyAlignment="1">
      <alignment horizontal="center"/>
    </xf>
    <xf numFmtId="0" fontId="10" fillId="0" borderId="33" xfId="2" applyFont="1" applyBorder="1" applyAlignment="1">
      <alignment horizontal="center"/>
    </xf>
    <xf numFmtId="17" fontId="10" fillId="0" borderId="21" xfId="2" applyNumberFormat="1" applyFont="1" applyBorder="1" applyAlignment="1">
      <alignment horizontal="center"/>
    </xf>
    <xf numFmtId="17" fontId="10" fillId="0" borderId="37" xfId="2" applyNumberFormat="1" applyFont="1" applyBorder="1" applyAlignment="1">
      <alignment horizontal="center"/>
    </xf>
    <xf numFmtId="17" fontId="9" fillId="24" borderId="21" xfId="2" applyNumberFormat="1" applyFont="1" applyFill="1" applyBorder="1" applyAlignment="1">
      <alignment horizontal="center" vertical="center" shrinkToFit="1"/>
    </xf>
    <xf numFmtId="17" fontId="9" fillId="24" borderId="37" xfId="2" applyNumberFormat="1" applyFont="1" applyFill="1" applyBorder="1" applyAlignment="1">
      <alignment horizontal="center" vertical="center" shrinkToFit="1"/>
    </xf>
    <xf numFmtId="0" fontId="10" fillId="0" borderId="14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0" fontId="9" fillId="20" borderId="11" xfId="2" applyFont="1" applyFill="1" applyBorder="1" applyAlignment="1">
      <alignment horizontal="center"/>
    </xf>
    <xf numFmtId="17" fontId="9" fillId="24" borderId="11" xfId="2" applyNumberFormat="1" applyFont="1" applyFill="1" applyBorder="1" applyAlignment="1">
      <alignment horizontal="center" vertical="center" shrinkToFit="1"/>
    </xf>
    <xf numFmtId="0" fontId="10" fillId="0" borderId="13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8" fillId="23" borderId="11" xfId="2" applyFont="1" applyFill="1" applyBorder="1" applyAlignment="1">
      <alignment horizontal="center"/>
    </xf>
    <xf numFmtId="0" fontId="9" fillId="24" borderId="16" xfId="2" applyFont="1" applyFill="1" applyBorder="1" applyAlignment="1">
      <alignment horizontal="center"/>
    </xf>
    <xf numFmtId="0" fontId="9" fillId="24" borderId="18" xfId="2" applyFont="1" applyFill="1" applyBorder="1" applyAlignment="1">
      <alignment horizontal="center"/>
    </xf>
    <xf numFmtId="0" fontId="10" fillId="0" borderId="30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22" fillId="0" borderId="0" xfId="2" applyFont="1" applyAlignment="1">
      <alignment horizontal="center" vertical="center"/>
    </xf>
    <xf numFmtId="0" fontId="9" fillId="24" borderId="11" xfId="2" applyFont="1" applyFill="1" applyBorder="1" applyAlignment="1">
      <alignment horizontal="center" vertical="center"/>
    </xf>
    <xf numFmtId="0" fontId="9" fillId="24" borderId="11" xfId="2" applyFont="1" applyFill="1" applyBorder="1" applyAlignment="1">
      <alignment horizontal="center" vertical="center" shrinkToFit="1"/>
    </xf>
    <xf numFmtId="0" fontId="10" fillId="0" borderId="13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10" xfId="0" applyFont="1" applyBorder="1" applyAlignment="1">
      <alignment horizontal="center" shrinkToFit="1"/>
    </xf>
    <xf numFmtId="0" fontId="13" fillId="4" borderId="0" xfId="0" applyFont="1" applyFill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8" borderId="0" xfId="0" applyFont="1" applyFill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20" borderId="11" xfId="0" applyFont="1" applyFill="1" applyBorder="1" applyAlignment="1" applyProtection="1">
      <alignment horizontal="left" vertical="center"/>
      <protection locked="0"/>
    </xf>
    <xf numFmtId="0" fontId="16" fillId="3" borderId="28" xfId="0" applyFont="1" applyFill="1" applyBorder="1" applyAlignment="1" applyProtection="1">
      <alignment horizontal="left"/>
      <protection locked="0"/>
    </xf>
    <xf numFmtId="0" fontId="16" fillId="3" borderId="29" xfId="0" applyFont="1" applyFill="1" applyBorder="1" applyAlignment="1" applyProtection="1">
      <alignment horizontal="left"/>
      <protection locked="0"/>
    </xf>
    <xf numFmtId="0" fontId="4" fillId="20" borderId="11" xfId="0" applyFont="1" applyFill="1" applyBorder="1" applyAlignment="1" applyProtection="1">
      <alignment horizontal="left" vertical="center" shrinkToFit="1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20" borderId="16" xfId="0" applyFont="1" applyFill="1" applyBorder="1" applyAlignment="1" applyProtection="1">
      <alignment horizontal="center" vertical="center"/>
      <protection locked="0"/>
    </xf>
    <xf numFmtId="0" fontId="4" fillId="20" borderId="17" xfId="0" applyFont="1" applyFill="1" applyBorder="1" applyAlignment="1" applyProtection="1">
      <alignment horizontal="center" vertical="center"/>
      <protection locked="0"/>
    </xf>
    <xf numFmtId="0" fontId="4" fillId="20" borderId="18" xfId="0" applyFont="1" applyFill="1" applyBorder="1" applyAlignment="1" applyProtection="1">
      <alignment horizontal="center" vertical="center"/>
      <protection locked="0"/>
    </xf>
    <xf numFmtId="0" fontId="8" fillId="0" borderId="3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0" fillId="3" borderId="9" xfId="2" applyFont="1" applyFill="1" applyBorder="1" applyAlignment="1">
      <alignment horizontal="center" textRotation="90"/>
    </xf>
    <xf numFmtId="0" fontId="10" fillId="3" borderId="11" xfId="2" applyFont="1" applyFill="1" applyBorder="1" applyAlignment="1">
      <alignment horizontal="center" textRotation="90"/>
    </xf>
    <xf numFmtId="0" fontId="10" fillId="3" borderId="3" xfId="2" applyFont="1" applyFill="1" applyBorder="1" applyAlignment="1">
      <alignment horizontal="center" textRotation="90"/>
    </xf>
    <xf numFmtId="0" fontId="10" fillId="0" borderId="11" xfId="2" applyFont="1" applyBorder="1" applyAlignment="1">
      <alignment horizontal="center" textRotation="90"/>
    </xf>
    <xf numFmtId="0" fontId="10" fillId="3" borderId="6" xfId="2" applyFont="1" applyFill="1" applyBorder="1" applyAlignment="1">
      <alignment horizontal="center" textRotation="90"/>
    </xf>
    <xf numFmtId="0" fontId="6" fillId="0" borderId="0" xfId="2" applyFont="1" applyAlignment="1">
      <alignment horizontal="center" vertical="center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27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49" fontId="6" fillId="0" borderId="25" xfId="2" applyNumberFormat="1" applyFont="1" applyBorder="1" applyAlignment="1">
      <alignment horizontal="left" vertical="center"/>
    </xf>
    <xf numFmtId="0" fontId="8" fillId="12" borderId="16" xfId="2" applyFont="1" applyFill="1" applyBorder="1" applyAlignment="1">
      <alignment horizontal="center" vertical="center"/>
    </xf>
    <xf numFmtId="0" fontId="8" fillId="12" borderId="18" xfId="2" applyFont="1" applyFill="1" applyBorder="1" applyAlignment="1">
      <alignment horizontal="center" vertical="center"/>
    </xf>
    <xf numFmtId="0" fontId="8" fillId="11" borderId="16" xfId="2" applyFont="1" applyFill="1" applyBorder="1" applyAlignment="1">
      <alignment horizontal="center" vertical="center" shrinkToFit="1"/>
    </xf>
    <xf numFmtId="0" fontId="8" fillId="11" borderId="17" xfId="2" applyFont="1" applyFill="1" applyBorder="1" applyAlignment="1">
      <alignment horizontal="center" vertical="center" shrinkToFit="1"/>
    </xf>
    <xf numFmtId="0" fontId="10" fillId="11" borderId="3" xfId="2" applyFont="1" applyFill="1" applyBorder="1" applyAlignment="1">
      <alignment horizontal="center" textRotation="90"/>
    </xf>
    <xf numFmtId="0" fontId="10" fillId="11" borderId="6" xfId="2" applyFont="1" applyFill="1" applyBorder="1" applyAlignment="1">
      <alignment horizontal="center" textRotation="90"/>
    </xf>
    <xf numFmtId="0" fontId="10" fillId="11" borderId="9" xfId="2" applyFont="1" applyFill="1" applyBorder="1" applyAlignment="1">
      <alignment horizontal="center" textRotation="90"/>
    </xf>
    <xf numFmtId="0" fontId="10" fillId="10" borderId="3" xfId="2" applyFont="1" applyFill="1" applyBorder="1" applyAlignment="1">
      <alignment horizontal="center" textRotation="90"/>
    </xf>
    <xf numFmtId="0" fontId="10" fillId="10" borderId="6" xfId="2" applyFont="1" applyFill="1" applyBorder="1" applyAlignment="1">
      <alignment horizontal="center" textRotation="90"/>
    </xf>
    <xf numFmtId="0" fontId="10" fillId="10" borderId="9" xfId="2" applyFont="1" applyFill="1" applyBorder="1" applyAlignment="1">
      <alignment horizontal="center" textRotation="90"/>
    </xf>
    <xf numFmtId="0" fontId="10" fillId="0" borderId="6" xfId="2" applyFont="1" applyBorder="1" applyAlignment="1">
      <alignment horizontal="center" textRotation="90"/>
    </xf>
    <xf numFmtId="0" fontId="10" fillId="0" borderId="9" xfId="2" applyFont="1" applyBorder="1" applyAlignment="1">
      <alignment horizontal="center" textRotation="90"/>
    </xf>
    <xf numFmtId="0" fontId="9" fillId="6" borderId="3" xfId="2" applyFont="1" applyFill="1" applyBorder="1" applyAlignment="1">
      <alignment horizontal="center" textRotation="90"/>
    </xf>
    <xf numFmtId="0" fontId="9" fillId="6" borderId="6" xfId="2" applyFont="1" applyFill="1" applyBorder="1" applyAlignment="1">
      <alignment horizontal="center" textRotation="90"/>
    </xf>
    <xf numFmtId="0" fontId="9" fillId="6" borderId="9" xfId="2" applyFont="1" applyFill="1" applyBorder="1" applyAlignment="1">
      <alignment horizontal="center" textRotation="90"/>
    </xf>
    <xf numFmtId="0" fontId="8" fillId="0" borderId="11" xfId="2" applyFont="1" applyBorder="1" applyAlignment="1">
      <alignment horizontal="center" vertical="center"/>
    </xf>
    <xf numFmtId="0" fontId="9" fillId="14" borderId="11" xfId="0" applyFont="1" applyFill="1" applyBorder="1" applyAlignment="1" applyProtection="1">
      <alignment horizontal="center" vertical="center"/>
      <protection locked="0"/>
    </xf>
    <xf numFmtId="0" fontId="8" fillId="0" borderId="11" xfId="2" applyFont="1" applyBorder="1" applyAlignment="1">
      <alignment horizontal="center" vertical="center" wrapText="1"/>
    </xf>
    <xf numFmtId="0" fontId="9" fillId="12" borderId="11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10" fillId="0" borderId="18" xfId="0" applyFont="1" applyBorder="1"/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16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15" borderId="11" xfId="0" applyFont="1" applyFill="1" applyBorder="1" applyAlignment="1" applyProtection="1">
      <alignment horizontal="center" vertical="center"/>
      <protection locked="0"/>
    </xf>
    <xf numFmtId="0" fontId="9" fillId="6" borderId="11" xfId="0" applyFont="1" applyFill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4" xfId="2" applyFont="1" applyBorder="1" applyAlignment="1" applyProtection="1">
      <alignment horizontal="center" vertical="center" wrapText="1"/>
      <protection locked="0"/>
    </xf>
    <xf numFmtId="0" fontId="10" fillId="0" borderId="8" xfId="2" applyFont="1" applyBorder="1" applyAlignment="1" applyProtection="1">
      <alignment horizontal="center" vertical="center" wrapText="1"/>
      <protection locked="0"/>
    </xf>
    <xf numFmtId="0" fontId="10" fillId="0" borderId="10" xfId="2" applyFont="1" applyBorder="1" applyAlignment="1" applyProtection="1">
      <alignment horizontal="center" vertical="center" wrapText="1"/>
      <protection locked="0"/>
    </xf>
    <xf numFmtId="0" fontId="10" fillId="0" borderId="12" xfId="2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9" fillId="10" borderId="16" xfId="0" applyFont="1" applyFill="1" applyBorder="1" applyAlignment="1">
      <alignment horizontal="center"/>
    </xf>
    <xf numFmtId="0" fontId="9" fillId="10" borderId="18" xfId="0" applyFont="1" applyFill="1" applyBorder="1" applyAlignment="1">
      <alignment horizontal="center"/>
    </xf>
    <xf numFmtId="0" fontId="9" fillId="10" borderId="8" xfId="0" applyFont="1" applyFill="1" applyBorder="1" applyAlignment="1">
      <alignment horizontal="center" shrinkToFit="1"/>
    </xf>
    <xf numFmtId="0" fontId="9" fillId="10" borderId="10" xfId="0" applyFont="1" applyFill="1" applyBorder="1" applyAlignment="1">
      <alignment horizontal="center" shrinkToFit="1"/>
    </xf>
    <xf numFmtId="0" fontId="20" fillId="0" borderId="2" xfId="2" applyFont="1" applyBorder="1" applyAlignment="1" applyProtection="1">
      <alignment horizontal="center" vertical="center" wrapText="1"/>
      <protection locked="0"/>
    </xf>
    <xf numFmtId="0" fontId="20" fillId="0" borderId="1" xfId="2" applyFont="1" applyBorder="1" applyAlignment="1" applyProtection="1">
      <alignment horizontal="center" vertical="center" wrapText="1"/>
      <protection locked="0"/>
    </xf>
    <xf numFmtId="0" fontId="20" fillId="0" borderId="4" xfId="2" applyFont="1" applyBorder="1" applyAlignment="1" applyProtection="1">
      <alignment horizontal="center" vertical="center" wrapText="1"/>
      <protection locked="0"/>
    </xf>
    <xf numFmtId="0" fontId="20" fillId="0" borderId="8" xfId="2" applyFont="1" applyBorder="1" applyAlignment="1" applyProtection="1">
      <alignment horizontal="center" vertical="center" wrapText="1"/>
      <protection locked="0"/>
    </xf>
    <xf numFmtId="0" fontId="20" fillId="0" borderId="10" xfId="2" applyFont="1" applyBorder="1" applyAlignment="1" applyProtection="1">
      <alignment horizontal="center" vertical="center" wrapText="1"/>
      <protection locked="0"/>
    </xf>
    <xf numFmtId="0" fontId="20" fillId="0" borderId="12" xfId="2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</cellXfs>
  <cellStyles count="5">
    <cellStyle name="Normal" xfId="0" builtinId="0"/>
    <cellStyle name="ปกติ 2" xfId="1" xr:uid="{00000000-0005-0000-0000-000001000000}"/>
    <cellStyle name="ปกติ 3" xfId="2" xr:uid="{00000000-0005-0000-0000-000002000000}"/>
    <cellStyle name="ปกติ 3 2" xfId="3" xr:uid="{00000000-0005-0000-0000-000003000000}"/>
    <cellStyle name="ปกติ 4" xfId="4" xr:uid="{00000000-0005-0000-0000-000004000000}"/>
  </cellStyles>
  <dxfs count="0"/>
  <tableStyles count="0" defaultTableStyle="TableStyleMedium9" defaultPivotStyle="PivotStyleLight16"/>
  <colors>
    <mruColors>
      <color rgb="FFFFFF66"/>
      <color rgb="FFFFFF00"/>
      <color rgb="FFFFFFCC"/>
      <color rgb="FF3399FF"/>
      <color rgb="FFFF99FF"/>
      <color rgb="FF66FFFF"/>
      <color rgb="FFFFC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43897</xdr:colOff>
      <xdr:row>79</xdr:row>
      <xdr:rowOff>45554</xdr:rowOff>
    </xdr:from>
    <xdr:ext cx="5816877" cy="5872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843997" y="19105079"/>
              <a:ext cx="5816877" cy="587237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ครูผู้สอนรวม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จำนวนครูผู้สอนระดับปฐมวัยและหรือประถมศึกษา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+</m:t>
                    </m:r>
                    <m:r>
                      <a:rPr lang="th-TH" sz="1400" b="1" i="1">
                        <a:latin typeface="Cambria Math" panose="02040503050406030204" pitchFamily="18" charset="0"/>
                        <a:cs typeface="TH SarabunPSK" panose="020B0500040200020003" pitchFamily="34" charset="-34"/>
                      </a:rPr>
                      <m:t> </m:t>
                    </m:r>
                    <m:r>
                      <m:rPr>
                        <m:nor/>
                      </m:rPr>
                      <a:rPr lang="th-TH" sz="1400" b="1" i="0">
                        <a:solidFill>
                          <a:schemeClr val="tx1"/>
                        </a:solidFill>
                        <a:effectLst/>
                        <a:latin typeface="TH SarabunPSK" panose="020B0500040200020003" pitchFamily="34" charset="-34"/>
                        <a:ea typeface="+mn-ea"/>
                        <a:cs typeface="TH SarabunPSK" panose="020B0500040200020003" pitchFamily="34" charset="-34"/>
                      </a:rPr>
                      <m:t>จำนวนครูผู้สอนระดับมัธยมศึกษา</m:t>
                    </m:r>
                  </m:oMath>
                </m:oMathPara>
              </a14:m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843997" y="19105079"/>
              <a:ext cx="5816877" cy="587237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"ครูผู้สอนรวม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 จำนวนครูผู้สอนระดับปฐมวัยและหรือประถมศึกษา +"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"จำนวนครูผู้สอนระดับมัธยมศึกษา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"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0</xdr:col>
      <xdr:colOff>41414</xdr:colOff>
      <xdr:row>127</xdr:row>
      <xdr:rowOff>25164</xdr:rowOff>
    </xdr:from>
    <xdr:ext cx="9578836" cy="4351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1414" y="30752814"/>
              <a:ext cx="9578836" cy="4351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3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ครูสอนรวม  </m:t>
                    </m:r>
                    <m:r>
                      <m:rPr>
                        <m:nor/>
                      </m:rPr>
                      <a:rPr lang="en-US" sz="13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3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 </m:t>
                    </m:r>
                    <m:f>
                      <m:fPr>
                        <m:ctrlPr>
                          <a:rPr lang="th-TH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ห้องเรียนปฐมวัย</m:t>
                        </m:r>
                        <m:r>
                          <m:rPr>
                            <m:nor/>
                          </m:rPr>
                          <a:rPr lang="en-US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ชั่วโมงเรียนต่อสัปดาห์</m:t>
                        </m:r>
                        <m:r>
                          <m:rPr>
                            <m:nor/>
                          </m:rPr>
                          <a:rPr lang="en-US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ชั่วโมงปฏิบัติงานของครู 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คนต่อสัปดาห์</m:t>
                        </m:r>
                      </m:den>
                    </m:f>
                    <m:r>
                      <m:rPr>
                        <m:nor/>
                      </m:rPr>
                      <a:rPr lang="th-TH" sz="1300" b="1" i="0">
                        <a:solidFill>
                          <a:schemeClr val="tx1"/>
                        </a:solidFill>
                        <a:effectLst/>
                        <a:latin typeface="TH SarabunPSK" panose="020B0500040200020003" pitchFamily="34" charset="-34"/>
                        <a:ea typeface="+mn-ea"/>
                        <a:cs typeface="TH SarabunPSK" panose="020B0500040200020003" pitchFamily="34" charset="-34"/>
                      </a:rPr>
                      <m:t>+</m:t>
                    </m:r>
                    <m:f>
                      <m:fPr>
                        <m:ctrlPr>
                          <a:rPr lang="th-TH" sz="13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ห้องเรียนประถมศึกษา </m:t>
                        </m:r>
                        <m:r>
                          <m:rPr>
                            <m:nor/>
                          </m:rPr>
                          <a:rPr lang="en-US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ชั่วโมงเรียนต่อสัปดาห์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ชั่วโมงการปฏิบัติงานของครู 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คนต่อสัปดาห์</m:t>
                        </m:r>
                      </m:den>
                    </m:f>
                    <m:r>
                      <a:rPr lang="th-TH" sz="1300" b="1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th-TH" sz="13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+ </m:t>
                    </m:r>
                    <m:f>
                      <m:fPr>
                        <m:ctrlPr>
                          <a:rPr lang="th-TH" sz="13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ต้น </m:t>
                        </m:r>
                        <m:r>
                          <m:rPr>
                            <m:nor/>
                          </m:rPr>
                          <a:rPr lang="en-US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ชั่วโมงเรียนต่อสัปดาห์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3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ชั่วโมงการปฏิบัติงานของครู </m:t>
                        </m:r>
                        <m:r>
                          <m:rPr>
                            <m:nor/>
                          </m:rPr>
                          <a:rPr lang="th-TH" sz="13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th-TH" sz="13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คนต่อสัปดาห์</m:t>
                        </m:r>
                      </m:den>
                    </m:f>
                    <m:r>
                      <a:rPr lang="th-TH" sz="1300" b="1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th-TH" sz="13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+</m:t>
                    </m:r>
                    <m:r>
                      <a:rPr lang="th-TH" sz="1300" b="1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th-TH" sz="13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ปลาย </m:t>
                        </m:r>
                        <m:r>
                          <m:rPr>
                            <m:nor/>
                          </m:rPr>
                          <a:rPr lang="en-US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ชั่วโมงเรียนต่อสัปดาห์</m:t>
                        </m:r>
                        <m:r>
                          <m:rPr>
                            <m:nor/>
                          </m:rPr>
                          <a:rPr lang="th-TH" sz="13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3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ชั่วโมงการปฏิบัติงานของครู </m:t>
                        </m:r>
                        <m:r>
                          <m:rPr>
                            <m:nor/>
                          </m:rPr>
                          <a:rPr lang="th-TH" sz="13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th-TH" sz="13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คนต่อสัปดาห์</m:t>
                        </m:r>
                      </m:den>
                    </m:f>
                    <m:r>
                      <a:rPr lang="th-TH" sz="1300" b="1" i="1">
                        <a:latin typeface="Cambria Math" panose="02040503050406030204" pitchFamily="18" charset="0"/>
                      </a:rPr>
                      <m:t>   </m:t>
                    </m:r>
                  </m:oMath>
                </m:oMathPara>
              </a14:m>
              <a:endParaRPr lang="th-TH" sz="13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41414" y="30752814"/>
              <a:ext cx="9578836" cy="4351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th-TH" sz="13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"ครูสอนรวม  </a:t>
              </a:r>
              <a:r>
                <a:rPr lang="en-US" sz="13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3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"(ห้องเรียนปฐมวัย</a:t>
              </a:r>
              <a:r>
                <a:rPr lang="en-US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x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ชั่วโมงเรียนต่อสัปดาห์</a:t>
              </a:r>
              <a:r>
                <a:rPr lang="en-US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)</a:t>
              </a:r>
              <a:r>
                <a:rPr lang="en-US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/"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ชั่วโมงปฏิบัติงานของครู 1 คนต่อสัปดาห์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 "+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en-US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"(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ห้องเรียนประถมศึกษา </a:t>
              </a:r>
              <a:r>
                <a:rPr lang="en-US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ชั่วโมงเรียนต่อสัปดาห์)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/"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ชั่วโมงการปฏิบัติงานของครู 1 คนต่อสัปดาห์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 </a:t>
              </a:r>
              <a:r>
                <a:rPr lang="th-TH" sz="1300" b="1" i="0">
                  <a:latin typeface="Cambria Math" panose="02040503050406030204" pitchFamily="18" charset="0"/>
                </a:rPr>
                <a:t> "</a:t>
              </a:r>
              <a:r>
                <a:rPr lang="th-TH" sz="13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+ "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"(ห้องเรียน ม.ต้น </a:t>
              </a:r>
              <a:r>
                <a:rPr lang="en-US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ชั่วโมงเรียนต่อสัปดาห์)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3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ชั่วโมงการปฏิบัติงานของครู 1 คนต่อสัปดาห์</a:t>
              </a:r>
              <a:r>
                <a:rPr lang="th-TH" sz="13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 </a:t>
              </a:r>
              <a:r>
                <a:rPr lang="th-TH" sz="1300" b="1" i="0">
                  <a:latin typeface="Cambria Math" panose="02040503050406030204" pitchFamily="18" charset="0"/>
                </a:rPr>
                <a:t> "</a:t>
              </a:r>
              <a:r>
                <a:rPr lang="th-TH" sz="13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+"</a:t>
              </a:r>
              <a:r>
                <a:rPr lang="th-TH" sz="1300" b="1" i="0">
                  <a:latin typeface="Cambria Math" panose="02040503050406030204" pitchFamily="18" charset="0"/>
                </a:rPr>
                <a:t>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"(ห้องเรียน ม.ปลาย </a:t>
              </a:r>
              <a:r>
                <a:rPr lang="en-US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ชั่วโมงเรียนต่อสัปดาห์)</a:t>
              </a:r>
              <a:r>
                <a:rPr lang="th-TH" sz="13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3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ชั่วโมงการปฏิบัติงานของครู 1 คนต่อสัปดาห์</a:t>
              </a:r>
              <a:r>
                <a:rPr lang="th-TH" sz="13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 </a:t>
              </a:r>
              <a:r>
                <a:rPr lang="th-TH" sz="1300" b="1" i="0">
                  <a:latin typeface="Cambria Math" panose="02040503050406030204" pitchFamily="18" charset="0"/>
                </a:rPr>
                <a:t>   </a:t>
              </a:r>
              <a:endParaRPr lang="th-TH" sz="13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0</xdr:col>
      <xdr:colOff>785191</xdr:colOff>
      <xdr:row>130</xdr:row>
      <xdr:rowOff>96491</xdr:rowOff>
    </xdr:from>
    <xdr:ext cx="6326671" cy="6543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785191" y="31538516"/>
              <a:ext cx="6326671" cy="654326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ครูสอนรวม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</m:t>
                    </m:r>
                    <m:f>
                      <m:fPr>
                        <m:ctrlPr>
                          <a:rPr lang="th-TH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ห้องเรียนปฐมวัย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20 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20</m:t>
                        </m:r>
                      </m:den>
                    </m:f>
                    <m:r>
                      <m:rPr>
                        <m:nor/>
                      </m:rPr>
                      <a:rPr lang="th-TH" sz="1400" b="1" i="0">
                        <a:solidFill>
                          <a:schemeClr val="tx1"/>
                        </a:solidFill>
                        <a:effectLst/>
                        <a:latin typeface="TH SarabunPSK" panose="020B0500040200020003" pitchFamily="34" charset="-34"/>
                        <a:ea typeface="+mn-ea"/>
                        <a:cs typeface="TH SarabunPSK" panose="020B0500040200020003" pitchFamily="34" charset="-34"/>
                      </a:rPr>
                      <m:t> + </m:t>
                    </m:r>
                    <m:f>
                      <m:fPr>
                        <m:ctrlPr>
                          <a:rPr lang="th-TH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ห้องเรียนประถม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25 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20</m:t>
                        </m:r>
                      </m:den>
                    </m:f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+ </m:t>
                    </m:r>
                    <m:f>
                      <m:fPr>
                        <m:ctrlPr>
                          <a:rPr lang="th-TH" sz="1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ต้น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30 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20</m:t>
                        </m:r>
                      </m:den>
                    </m:f>
                    <m:r>
                      <a:rPr lang="th-TH" sz="1400" b="1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+</m:t>
                    </m:r>
                    <m:r>
                      <a:rPr lang="th-TH" sz="1400" b="1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th-TH" sz="1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ปลาย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35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20</m:t>
                        </m:r>
                      </m:den>
                    </m:f>
                  </m:oMath>
                </m:oMathPara>
              </a14:m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785191" y="31538516"/>
              <a:ext cx="6326671" cy="654326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"ครูสอนรวม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"ห้องเรียนปฐมวัย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20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/"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20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 " +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"ห้องเรียนประถม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25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/"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20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 "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+ 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"ห้องเรียน ม.ต้น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30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20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 </a:t>
              </a:r>
              <a:r>
                <a:rPr lang="th-TH" sz="1400" b="1" i="0">
                  <a:latin typeface="Cambria Math" panose="02040503050406030204" pitchFamily="18" charset="0"/>
                </a:rPr>
                <a:t> "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+"</a:t>
              </a:r>
              <a:r>
                <a:rPr lang="th-TH" sz="1400" b="1" i="0">
                  <a:latin typeface="Cambria Math" panose="02040503050406030204" pitchFamily="18" charset="0"/>
                </a:rPr>
                <a:t>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"ห้องเรียน ม.ปลาย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35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20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0</xdr:col>
      <xdr:colOff>577744</xdr:colOff>
      <xdr:row>150</xdr:row>
      <xdr:rowOff>14082</xdr:rowOff>
    </xdr:from>
    <xdr:ext cx="3802674" cy="6543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577744" y="36618657"/>
              <a:ext cx="3802674" cy="654326"/>
            </a:xfrm>
            <a:prstGeom prst="rect">
              <a:avLst/>
            </a:prstGeom>
            <a:noFill/>
            <a:ln w="19050" cap="flat" cmpd="sng">
              <a:noFill/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จำนวนครูรวม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</m:t>
                    </m:r>
                    <m:f>
                      <m:fPr>
                        <m:ctrlPr>
                          <a:rPr lang="th-TH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จำนวนห้องเรียน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จำนวนนักเรียน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: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จำนวนนักเรียน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: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ครู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</m:t>
                        </m:r>
                      </m:den>
                    </m:f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</m:t>
                    </m:r>
                  </m:oMath>
                </m:oMathPara>
              </a14:m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577744" y="36618657"/>
              <a:ext cx="3802674" cy="654326"/>
            </a:xfrm>
            <a:prstGeom prst="rect">
              <a:avLst/>
            </a:prstGeom>
            <a:noFill/>
            <a:ln w="19050" cap="flat" cmpd="sng">
              <a:noFill/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"จำนวนครูรวม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"จำนวนห้องเรียน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(จำนวนนักเรียน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: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ห้อง)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/"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(จำนวนนักเรียน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: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ครู)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 "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"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1</xdr:col>
      <xdr:colOff>58043</xdr:colOff>
      <xdr:row>152</xdr:row>
      <xdr:rowOff>252939</xdr:rowOff>
    </xdr:from>
    <xdr:ext cx="2836984" cy="4229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858143" y="37390914"/>
              <a:ext cx="2836984" cy="422922"/>
            </a:xfrm>
            <a:prstGeom prst="rect">
              <a:avLst/>
            </a:prstGeom>
            <a:solidFill>
              <a:srgbClr val="F3FF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จำนวนครูรวม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จำนวนห้องเรียน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x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2</m:t>
                    </m:r>
                  </m:oMath>
                </m:oMathPara>
              </a14:m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858143" y="37390914"/>
              <a:ext cx="2836984" cy="422922"/>
            </a:xfrm>
            <a:prstGeom prst="rect">
              <a:avLst/>
            </a:prstGeom>
            <a:solidFill>
              <a:srgbClr val="F3FF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"จำนวนครูรวม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 จำนวนห้องเรียน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x 2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"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165</xdr:row>
      <xdr:rowOff>147847</xdr:rowOff>
    </xdr:from>
    <xdr:ext cx="3884543" cy="4803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800100" y="40752922"/>
              <a:ext cx="3884543" cy="480389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จำนวนครู</m:t>
                    </m:r>
                    <m:r>
                      <m:rPr>
                        <m:nor/>
                      </m:rPr>
                      <a:rPr lang="th-TH" sz="1400" b="1" i="0">
                        <a:latin typeface="Cambria Math" panose="02040503050406030204" pitchFamily="18" charset="0"/>
                        <a:cs typeface="TH SarabunPSK" panose="020B0500040200020003" pitchFamily="34" charset="-34"/>
                      </a:rPr>
                      <m:t>ปฏิบัติการสอน</m:t>
                    </m:r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จำนวนครูรวม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−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จำนวนบุคลากรสายบริหาร</m:t>
                    </m:r>
                  </m:oMath>
                </m:oMathPara>
              </a14:m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800100" y="40752922"/>
              <a:ext cx="3884543" cy="480389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"จำนวนครูปฏิบัติการสอน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 จำนวนครูรวม − จำนวนบุคลากรสายบริหาร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"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0</xdr:col>
      <xdr:colOff>557452</xdr:colOff>
      <xdr:row>178</xdr:row>
      <xdr:rowOff>5385</xdr:rowOff>
    </xdr:from>
    <xdr:ext cx="3802674" cy="6543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557452" y="44077560"/>
              <a:ext cx="3802674" cy="654326"/>
            </a:xfrm>
            <a:prstGeom prst="rect">
              <a:avLst/>
            </a:prstGeom>
            <a:noFill/>
            <a:ln w="19050" cap="flat" cmpd="sng">
              <a:noFill/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จำนวนครูรวม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</m:t>
                    </m:r>
                    <m:f>
                      <m:fPr>
                        <m:ctrlPr>
                          <a:rPr lang="th-TH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จำนวนห้องเรียน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จำนวนนักเรียน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: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จำนวนนักเรียน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: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ครู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</m:t>
                        </m:r>
                      </m:den>
                    </m:f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</m:t>
                    </m:r>
                  </m:oMath>
                </m:oMathPara>
              </a14:m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557452" y="44077560"/>
              <a:ext cx="3802674" cy="654326"/>
            </a:xfrm>
            <a:prstGeom prst="rect">
              <a:avLst/>
            </a:prstGeom>
            <a:noFill/>
            <a:ln w="19050" cap="flat" cmpd="sng">
              <a:noFill/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"จำนวนครูรวม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"จำนวนห้องเรียน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(จำนวนนักเรียน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: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ห้อง)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/"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(จำนวนนักเรียน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: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ครู)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 "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"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1</xdr:col>
      <xdr:colOff>48485</xdr:colOff>
      <xdr:row>180</xdr:row>
      <xdr:rowOff>177663</xdr:rowOff>
    </xdr:from>
    <xdr:ext cx="2417248" cy="5590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848585" y="44783238"/>
              <a:ext cx="2417248" cy="559075"/>
            </a:xfrm>
            <a:prstGeom prst="rect">
              <a:avLst/>
            </a:prstGeom>
            <a:solidFill>
              <a:srgbClr val="F3FF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จำนวนครูรวม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</m:t>
                    </m:r>
                    <m:f>
                      <m:fPr>
                        <m:ctrlPr>
                          <a:rPr lang="th-TH" sz="14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จำนวนห้องเรียน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35 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12</m:t>
                        </m:r>
                      </m:den>
                    </m:f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</m:t>
                    </m:r>
                  </m:oMath>
                </m:oMathPara>
              </a14:m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848585" y="44783238"/>
              <a:ext cx="2417248" cy="559075"/>
            </a:xfrm>
            <a:prstGeom prst="rect">
              <a:avLst/>
            </a:prstGeom>
            <a:solidFill>
              <a:srgbClr val="F3FF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"จำนวนครูรวม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"จำนวนห้องเรียน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35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/"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12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 "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"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1</xdr:col>
      <xdr:colOff>0</xdr:colOff>
      <xdr:row>193</xdr:row>
      <xdr:rowOff>157372</xdr:rowOff>
    </xdr:from>
    <xdr:ext cx="3884543" cy="4803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800100" y="48230047"/>
              <a:ext cx="3884543" cy="480389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จำนวนครู</m:t>
                    </m:r>
                    <m:r>
                      <m:rPr>
                        <m:nor/>
                      </m:rPr>
                      <a:rPr lang="th-TH" sz="1400" b="1" i="0">
                        <a:latin typeface="Cambria Math" panose="02040503050406030204" pitchFamily="18" charset="0"/>
                        <a:cs typeface="TH SarabunPSK" panose="020B0500040200020003" pitchFamily="34" charset="-34"/>
                      </a:rPr>
                      <m:t>ปฏิบัติการสอน</m:t>
                    </m:r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จำนวนครูรวม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−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จำนวนบุคลากรสายบริหาร</m:t>
                    </m:r>
                  </m:oMath>
                </m:oMathPara>
              </a14:m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800100" y="48230047"/>
              <a:ext cx="3884543" cy="480389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"จำนวนครูปฏิบัติการสอน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 จำนวนครูรวม − จำนวนบุคลากรสายบริหาร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"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0</xdr:col>
      <xdr:colOff>724315</xdr:colOff>
      <xdr:row>71</xdr:row>
      <xdr:rowOff>147333</xdr:rowOff>
    </xdr:from>
    <xdr:ext cx="6506403" cy="4685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724315" y="17301858"/>
              <a:ext cx="6506403" cy="468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ครูผู้สอนระดับมัธยมศึกษารวม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 </m:t>
                    </m:r>
                    <m:f>
                      <m:fPr>
                        <m:ctrlPr>
                          <a:rPr lang="th-TH" sz="1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ต้น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ชั่วโมงเรียนต่อสัปดาห์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ชั่วโมงการปฏิบัติงานของครู </m:t>
                        </m:r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คนต่อสัปดาห์</m:t>
                        </m:r>
                      </m:den>
                    </m:f>
                    <m:r>
                      <a:rPr lang="th-TH" sz="1400" b="1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+</m:t>
                    </m:r>
                    <m:r>
                      <a:rPr lang="th-TH" sz="1400" b="1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th-TH" sz="1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ปลาย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ชั่วโมงเรียนต่อสัปดาห์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ชั่วโมงการปฏิบัติงานของครู </m:t>
                        </m:r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คนต่อสัปดาห์</m:t>
                        </m:r>
                      </m:den>
                    </m:f>
                    <m:r>
                      <a:rPr lang="th-TH" sz="1400" b="1" i="1">
                        <a:latin typeface="Cambria Math" panose="02040503050406030204" pitchFamily="18" charset="0"/>
                      </a:rPr>
                      <m:t>   </m:t>
                    </m:r>
                  </m:oMath>
                </m:oMathPara>
              </a14:m>
              <a:endParaRPr lang="th-TH" sz="12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724315" y="17301858"/>
              <a:ext cx="6506403" cy="468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"ครูผู้สอนระดับมัธยมศึกษารวม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 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"(ห้องเรียน ม.ต้น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ชั่วโมงเรียนต่อสัปดาห์)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ชั่วโมงการปฏิบัติงานของครู 1 คนต่อสัปดาห์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 </a:t>
              </a:r>
              <a:r>
                <a:rPr lang="th-TH" sz="1400" b="1" i="0">
                  <a:latin typeface="Cambria Math" panose="02040503050406030204" pitchFamily="18" charset="0"/>
                </a:rPr>
                <a:t> "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+"</a:t>
              </a:r>
              <a:r>
                <a:rPr lang="th-TH" sz="1400" b="1" i="0">
                  <a:latin typeface="Cambria Math" panose="02040503050406030204" pitchFamily="18" charset="0"/>
                </a:rPr>
                <a:t>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"(ห้องเรียน ม.ปลาย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ชั่วโมงเรียนต่อสัปดาห์)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ชั่วโมงการปฏิบัติงานของครู 1 คนต่อสัปดาห์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 </a:t>
              </a:r>
              <a:r>
                <a:rPr lang="th-TH" sz="1400" b="1" i="0">
                  <a:latin typeface="Cambria Math" panose="02040503050406030204" pitchFamily="18" charset="0"/>
                </a:rPr>
                <a:t>   </a:t>
              </a:r>
              <a:endParaRPr lang="th-TH" sz="12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0</xdr:col>
      <xdr:colOff>792645</xdr:colOff>
      <xdr:row>74</xdr:row>
      <xdr:rowOff>141218</xdr:rowOff>
    </xdr:from>
    <xdr:ext cx="4499942" cy="6543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792645" y="18010118"/>
              <a:ext cx="4499942" cy="654326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ครูผู้สอนระดับมัธยมศึกษารวม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 </m:t>
                    </m:r>
                    <m:f>
                      <m:fPr>
                        <m:ctrlPr>
                          <a:rPr lang="th-TH" sz="1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ต้น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30 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20</m:t>
                        </m:r>
                      </m:den>
                    </m:f>
                    <m:r>
                      <a:rPr lang="th-TH" sz="1400" b="1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+</m:t>
                    </m:r>
                    <m:r>
                      <a:rPr lang="th-TH" sz="1400" b="1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th-TH" sz="1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ปลาย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35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20</m:t>
                        </m:r>
                      </m:den>
                    </m:f>
                  </m:oMath>
                </m:oMathPara>
              </a14:m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792645" y="18010118"/>
              <a:ext cx="4499942" cy="654326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"ครูผู้สอนระดับมัธยมศึกษารวม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 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"ห้องเรียน ม.ต้น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30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20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 </a:t>
              </a:r>
              <a:r>
                <a:rPr lang="th-TH" sz="1400" b="1" i="0">
                  <a:latin typeface="Cambria Math" panose="02040503050406030204" pitchFamily="18" charset="0"/>
                </a:rPr>
                <a:t> "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+"</a:t>
              </a:r>
              <a:r>
                <a:rPr lang="th-TH" sz="1400" b="1" i="0">
                  <a:latin typeface="Cambria Math" panose="02040503050406030204" pitchFamily="18" charset="0"/>
                </a:rPr>
                <a:t>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"ห้องเรียน ม.ปลาย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35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20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0</xdr:col>
      <xdr:colOff>753717</xdr:colOff>
      <xdr:row>99</xdr:row>
      <xdr:rowOff>190501</xdr:rowOff>
    </xdr:from>
    <xdr:ext cx="6506403" cy="4685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753717" y="24250651"/>
              <a:ext cx="6506403" cy="468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ครูผู้สอนระดับมัธยมศึกษารวม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 </m:t>
                    </m:r>
                    <m:f>
                      <m:fPr>
                        <m:ctrlPr>
                          <a:rPr lang="th-TH" sz="1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ต้น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ชั่วโมงเรียนต่อสัปดาห์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ชั่วโมงการปฏิบัติงานของครู </m:t>
                        </m:r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คนต่อสัปดาห์</m:t>
                        </m:r>
                      </m:den>
                    </m:f>
                    <m:r>
                      <a:rPr lang="th-TH" sz="1400" b="1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+</m:t>
                    </m:r>
                    <m:r>
                      <a:rPr lang="th-TH" sz="1400" b="1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th-TH" sz="1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(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ปลาย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ชั่วโมงเรียนต่อสัปดาห์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)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ชั่วโมงการปฏิบัติงานของครู </m:t>
                        </m:r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1 </m:t>
                        </m:r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คนต่อสัปดาห์</m:t>
                        </m:r>
                      </m:den>
                    </m:f>
                    <m:r>
                      <a:rPr lang="th-TH" sz="1400" b="1" i="1">
                        <a:latin typeface="Cambria Math" panose="02040503050406030204" pitchFamily="18" charset="0"/>
                      </a:rPr>
                      <m:t>   </m:t>
                    </m:r>
                  </m:oMath>
                </m:oMathPara>
              </a14:m>
              <a:endParaRPr lang="th-TH" sz="12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753717" y="24250651"/>
              <a:ext cx="6506403" cy="4685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"ครูผู้สอนระดับมัธยมศึกษารวม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 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"(ห้องเรียน ม.ต้น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ชั่วโมงเรียนต่อสัปดาห์)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ชั่วโมงการปฏิบัติงานของครู 1 คนต่อสัปดาห์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 </a:t>
              </a:r>
              <a:r>
                <a:rPr lang="th-TH" sz="1400" b="1" i="0">
                  <a:latin typeface="Cambria Math" panose="02040503050406030204" pitchFamily="18" charset="0"/>
                </a:rPr>
                <a:t> "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+"</a:t>
              </a:r>
              <a:r>
                <a:rPr lang="th-TH" sz="1400" b="1" i="0">
                  <a:latin typeface="Cambria Math" panose="02040503050406030204" pitchFamily="18" charset="0"/>
                </a:rPr>
                <a:t>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"(ห้องเรียน ม.ปลาย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ชั่วโมงเรียนต่อสัปดาห์)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ชั่วโมงการปฏิบัติงานของครู 1 คนต่อสัปดาห์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 </a:t>
              </a:r>
              <a:r>
                <a:rPr lang="th-TH" sz="1400" b="1" i="0">
                  <a:latin typeface="Cambria Math" panose="02040503050406030204" pitchFamily="18" charset="0"/>
                </a:rPr>
                <a:t>   </a:t>
              </a:r>
              <a:endParaRPr lang="th-TH" sz="12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  <xdr:oneCellAnchor>
    <xdr:from>
      <xdr:col>1</xdr:col>
      <xdr:colOff>18634</xdr:colOff>
      <xdr:row>102</xdr:row>
      <xdr:rowOff>200951</xdr:rowOff>
    </xdr:from>
    <xdr:ext cx="4636192" cy="6543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818734" y="24975476"/>
              <a:ext cx="4636192" cy="654326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th-TH" sz="1400" b="1" i="0">
                        <a:cs typeface="TH SarabunPSK" panose="020B0500040200020003" pitchFamily="34" charset="-34"/>
                      </a:rPr>
                      <m:t>ครูผู้สอนระดับมัธยมศึกษารวม  </m:t>
                    </m:r>
                    <m:r>
                      <m:rPr>
                        <m:nor/>
                      </m:rPr>
                      <a:rPr lang="en-US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=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  </m:t>
                    </m:r>
                    <m:f>
                      <m:fPr>
                        <m:ctrlPr>
                          <a:rPr lang="th-TH" sz="1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ต้น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30 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20</m:t>
                        </m:r>
                      </m:den>
                    </m:f>
                    <m:r>
                      <a:rPr lang="th-TH" sz="1400" b="1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th-TH" sz="1400" b="1" i="0">
                        <a:latin typeface="TH SarabunPSK" panose="020B0500040200020003" pitchFamily="34" charset="-34"/>
                        <a:cs typeface="TH SarabunPSK" panose="020B0500040200020003" pitchFamily="34" charset="-34"/>
                      </a:rPr>
                      <m:t>+</m:t>
                    </m:r>
                    <m:r>
                      <a:rPr lang="th-TH" sz="1400" b="1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th-TH" sz="14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ห้องเรียน ม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.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ปลาย 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US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th-TH" sz="1400" b="1" i="0">
                            <a:solidFill>
                              <a:schemeClr val="tx1"/>
                            </a:solidFill>
                            <a:effectLst/>
                            <a:latin typeface="TH SarabunPSK" panose="020B0500040200020003" pitchFamily="34" charset="-34"/>
                            <a:ea typeface="+mn-ea"/>
                            <a:cs typeface="TH SarabunPSK" panose="020B0500040200020003" pitchFamily="34" charset="-34"/>
                          </a:rPr>
                          <m:t>35</m:t>
                        </m:r>
                      </m:num>
                      <m:den>
                        <m:r>
                          <m:rPr>
                            <m:nor/>
                          </m:rPr>
                          <a:rPr lang="th-TH" sz="1400" b="1" i="0">
                            <a:latin typeface="TH SarabunPSK" panose="020B0500040200020003" pitchFamily="34" charset="-34"/>
                            <a:cs typeface="TH SarabunPSK" panose="020B0500040200020003" pitchFamily="34" charset="-34"/>
                          </a:rPr>
                          <m:t>20</m:t>
                        </m:r>
                      </m:den>
                    </m:f>
                  </m:oMath>
                </m:oMathPara>
              </a14:m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818734" y="24975476"/>
              <a:ext cx="4636192" cy="654326"/>
            </a:xfrm>
            <a:prstGeom prst="rect">
              <a:avLst/>
            </a:prstGeom>
            <a:solidFill>
              <a:srgbClr val="CCECFF"/>
            </a:solidFill>
            <a:ln w="9525" cap="flat" cmpd="sng">
              <a:solidFill>
                <a:schemeClr val="tx1"/>
              </a:solidFill>
              <a:prstDash val="soli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"ครูผู้สอนระดับมัธยมศึกษารวม  </a:t>
              </a:r>
              <a:r>
                <a:rPr lang="en-US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=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  "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"ห้องเรียน ม.ต้น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30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20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 </a:t>
              </a:r>
              <a:r>
                <a:rPr lang="th-TH" sz="1400" b="1" i="0">
                  <a:latin typeface="Cambria Math" panose="02040503050406030204" pitchFamily="18" charset="0"/>
                </a:rPr>
                <a:t> "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+"</a:t>
              </a:r>
              <a:r>
                <a:rPr lang="th-TH" sz="1400" b="1" i="0">
                  <a:latin typeface="Cambria Math" panose="02040503050406030204" pitchFamily="18" charset="0"/>
                </a:rPr>
                <a:t>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 "ห้องเรียน ม.ปลาย </a:t>
              </a:r>
              <a:r>
                <a:rPr lang="en-US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x 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TH SarabunPSK" panose="020B0500040200020003" pitchFamily="34" charset="-34"/>
                  <a:ea typeface="+mn-ea"/>
                  <a:cs typeface="TH SarabunPSK" panose="020B0500040200020003" pitchFamily="34" charset="-34"/>
                </a:rPr>
                <a:t>35</a:t>
              </a:r>
              <a:r>
                <a:rPr lang="th-TH" sz="14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TH SarabunPSK" panose="020B0500040200020003" pitchFamily="34" charset="-34"/>
                </a:rPr>
                <a:t>" /"</a:t>
              </a:r>
              <a:r>
                <a:rPr lang="th-TH" sz="1400" b="1" i="0">
                  <a:latin typeface="TH SarabunPSK" panose="020B0500040200020003" pitchFamily="34" charset="-34"/>
                  <a:cs typeface="TH SarabunPSK" panose="020B0500040200020003" pitchFamily="34" charset="-34"/>
                </a:rPr>
                <a:t>20</a:t>
              </a:r>
              <a:r>
                <a:rPr lang="th-TH" sz="1400" b="1" i="0">
                  <a:latin typeface="Cambria Math" panose="02040503050406030204" pitchFamily="18" charset="0"/>
                  <a:cs typeface="TH SarabunPSK" panose="020B0500040200020003" pitchFamily="34" charset="-34"/>
                </a:rPr>
                <a:t>" 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539115</xdr:colOff>
      <xdr:row>29</xdr:row>
      <xdr:rowOff>136684</xdr:rowOff>
    </xdr:from>
    <xdr:to>
      <xdr:col>9</xdr:col>
      <xdr:colOff>266020</xdr:colOff>
      <xdr:row>33</xdr:row>
      <xdr:rowOff>274821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339590" y="7956709"/>
          <a:ext cx="2670130" cy="13192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lang="th-TH" sz="16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…………………...…….........……….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(…………………...........……………..)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ผอ.ร.ร.…....…………….....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 / เดือน /ปี .......................................</a:t>
          </a:r>
        </a:p>
      </xdr:txBody>
    </xdr:sp>
    <xdr:clientData/>
  </xdr:twoCellAnchor>
  <xdr:twoCellAnchor editAs="oneCell">
    <xdr:from>
      <xdr:col>2</xdr:col>
      <xdr:colOff>552450</xdr:colOff>
      <xdr:row>42</xdr:row>
      <xdr:rowOff>30440</xdr:rowOff>
    </xdr:from>
    <xdr:to>
      <xdr:col>2</xdr:col>
      <xdr:colOff>683577</xdr:colOff>
      <xdr:row>42</xdr:row>
      <xdr:rowOff>261145</xdr:rowOff>
    </xdr:to>
    <xdr:pic>
      <xdr:nvPicPr>
        <xdr:cNvPr id="3" name="รูปภาพ 2" descr="à¸à¸¥à¸à¸²à¸£à¸à¹à¸à¸«à¸²à¸£à¸¹à¸à¸ à¸²à¸à¸ªà¸³à¸«à¸£à¸±à¸ drop down list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63" t="26058" r="28692" b="65594"/>
        <a:stretch/>
      </xdr:blipFill>
      <xdr:spPr bwMode="auto">
        <a:xfrm>
          <a:off x="1866900" y="12441515"/>
          <a:ext cx="192087" cy="230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9526</xdr:colOff>
      <xdr:row>43</xdr:row>
      <xdr:rowOff>9526</xdr:rowOff>
    </xdr:from>
    <xdr:to>
      <xdr:col>2</xdr:col>
      <xdr:colOff>352425</xdr:colOff>
      <xdr:row>44</xdr:row>
      <xdr:rowOff>9525</xdr:rowOff>
    </xdr:to>
    <xdr:pic>
      <xdr:nvPicPr>
        <xdr:cNvPr id="4" name="รูปภาพ 3" descr="à¸à¸¥à¸à¸²à¸£à¸à¹à¸à¸«à¸²à¸£à¸¹à¸à¸ à¸²à¸à¸ªà¸³à¸«à¸£à¸±à¸ drop down list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65" t="25713" r="34092" b="66015"/>
        <a:stretch/>
      </xdr:blipFill>
      <xdr:spPr bwMode="auto">
        <a:xfrm>
          <a:off x="1323976" y="12687301"/>
          <a:ext cx="342899" cy="266699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552450</xdr:colOff>
      <xdr:row>42</xdr:row>
      <xdr:rowOff>30440</xdr:rowOff>
    </xdr:from>
    <xdr:to>
      <xdr:col>2</xdr:col>
      <xdr:colOff>683577</xdr:colOff>
      <xdr:row>42</xdr:row>
      <xdr:rowOff>261145</xdr:rowOff>
    </xdr:to>
    <xdr:pic>
      <xdr:nvPicPr>
        <xdr:cNvPr id="5" name="รูปภาพ 2" descr="à¸à¸¥à¸à¸²à¸£à¸à¹à¸à¸«à¸²à¸£à¸¹à¸à¸ à¸²à¸à¸ªà¸³à¸«à¸£à¸±à¸ drop down list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63" t="26058" r="28692" b="65594"/>
        <a:stretch/>
      </xdr:blipFill>
      <xdr:spPr bwMode="auto">
        <a:xfrm>
          <a:off x="2221230" y="11315660"/>
          <a:ext cx="192087" cy="230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9526</xdr:colOff>
      <xdr:row>43</xdr:row>
      <xdr:rowOff>9526</xdr:rowOff>
    </xdr:from>
    <xdr:to>
      <xdr:col>2</xdr:col>
      <xdr:colOff>352425</xdr:colOff>
      <xdr:row>44</xdr:row>
      <xdr:rowOff>9525</xdr:rowOff>
    </xdr:to>
    <xdr:pic>
      <xdr:nvPicPr>
        <xdr:cNvPr id="6" name="รูปภาพ 3" descr="à¸à¸¥à¸à¸²à¸£à¸à¹à¸à¸«à¸²à¸£à¸¹à¸à¸ à¸²à¸à¸ªà¸³à¸«à¸£à¸±à¸ drop down list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65" t="25713" r="34092" b="66015"/>
        <a:stretch/>
      </xdr:blipFill>
      <xdr:spPr bwMode="auto">
        <a:xfrm>
          <a:off x="1678306" y="11561446"/>
          <a:ext cx="342899" cy="266699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80433</xdr:colOff>
      <xdr:row>13</xdr:row>
      <xdr:rowOff>48684</xdr:rowOff>
    </xdr:from>
    <xdr:to>
      <xdr:col>52</xdr:col>
      <xdr:colOff>147108</xdr:colOff>
      <xdr:row>16</xdr:row>
      <xdr:rowOff>0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3102166" y="6568017"/>
          <a:ext cx="2124075" cy="13864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lang="th-TH" sz="16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…………………...…….........……….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(…………………...........……………..)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ผอ.ร.ร.…....…………….....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 / เดือน /ปี 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O199"/>
  <sheetViews>
    <sheetView zoomScale="112" zoomScaleNormal="112" workbookViewId="0">
      <selection activeCell="A32" sqref="A32:C32"/>
    </sheetView>
  </sheetViews>
  <sheetFormatPr defaultColWidth="9.140625" defaultRowHeight="21"/>
  <cols>
    <col min="1" max="1" width="12" style="1" customWidth="1"/>
    <col min="2" max="2" width="16.140625" style="1" customWidth="1"/>
    <col min="3" max="3" width="13.85546875" style="1" customWidth="1"/>
    <col min="4" max="4" width="16.5703125" style="1" bestFit="1" customWidth="1"/>
    <col min="5" max="5" width="9.85546875" style="1" customWidth="1"/>
    <col min="6" max="6" width="7.42578125" style="1" customWidth="1"/>
    <col min="7" max="16384" width="9.140625" style="1"/>
  </cols>
  <sheetData>
    <row r="1" spans="1:14" ht="26.25">
      <c r="A1" s="313" t="s">
        <v>416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4" ht="26.25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s="64" customFormat="1">
      <c r="A3" s="308" t="s">
        <v>417</v>
      </c>
      <c r="B3" s="308"/>
      <c r="C3" s="308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s="64" customFormat="1" ht="18.7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1:14" s="64" customFormat="1" ht="18.75">
      <c r="A5" s="177" t="s">
        <v>418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9"/>
    </row>
    <row r="6" spans="1:14" s="64" customFormat="1" ht="18.75">
      <c r="A6" s="180"/>
      <c r="B6" s="314" t="s">
        <v>1</v>
      </c>
      <c r="C6" s="314"/>
      <c r="D6" s="315" t="s">
        <v>418</v>
      </c>
      <c r="E6" s="315"/>
      <c r="F6" s="315"/>
      <c r="G6" s="314" t="s">
        <v>13</v>
      </c>
      <c r="H6" s="314"/>
      <c r="K6" s="176"/>
      <c r="L6" s="176"/>
      <c r="M6" s="176"/>
      <c r="N6" s="181"/>
    </row>
    <row r="7" spans="1:14" s="64" customFormat="1" ht="18.75">
      <c r="A7" s="180"/>
      <c r="B7" s="314"/>
      <c r="C7" s="314"/>
      <c r="D7" s="182" t="s">
        <v>77</v>
      </c>
      <c r="E7" s="315" t="s">
        <v>78</v>
      </c>
      <c r="F7" s="315"/>
      <c r="G7" s="314"/>
      <c r="H7" s="314"/>
      <c r="K7" s="176"/>
      <c r="L7" s="176"/>
      <c r="M7" s="176"/>
      <c r="N7" s="181"/>
    </row>
    <row r="8" spans="1:14" s="64" customFormat="1" ht="18.75">
      <c r="A8" s="180"/>
      <c r="B8" s="316" t="s">
        <v>419</v>
      </c>
      <c r="C8" s="316"/>
      <c r="D8" s="183" t="s">
        <v>420</v>
      </c>
      <c r="E8" s="316" t="s">
        <v>420</v>
      </c>
      <c r="F8" s="316"/>
      <c r="G8" s="316" t="s">
        <v>420</v>
      </c>
      <c r="H8" s="316"/>
      <c r="K8" s="176"/>
      <c r="L8" s="176"/>
      <c r="M8" s="176"/>
      <c r="N8" s="181"/>
    </row>
    <row r="9" spans="1:14" s="64" customFormat="1" ht="18.75">
      <c r="A9" s="180"/>
      <c r="B9" s="306" t="s">
        <v>421</v>
      </c>
      <c r="C9" s="306"/>
      <c r="D9" s="184" t="s">
        <v>422</v>
      </c>
      <c r="E9" s="306" t="s">
        <v>420</v>
      </c>
      <c r="F9" s="306"/>
      <c r="G9" s="306" t="s">
        <v>422</v>
      </c>
      <c r="H9" s="306"/>
      <c r="K9" s="176"/>
      <c r="L9" s="176"/>
      <c r="M9" s="176"/>
      <c r="N9" s="181"/>
    </row>
    <row r="10" spans="1:14" s="64" customFormat="1" ht="18.75">
      <c r="A10" s="180"/>
      <c r="B10" s="306" t="s">
        <v>423</v>
      </c>
      <c r="C10" s="306"/>
      <c r="D10" s="184" t="s">
        <v>422</v>
      </c>
      <c r="E10" s="306" t="s">
        <v>422</v>
      </c>
      <c r="F10" s="306"/>
      <c r="G10" s="306" t="s">
        <v>424</v>
      </c>
      <c r="H10" s="306"/>
      <c r="K10" s="176"/>
      <c r="L10" s="176"/>
      <c r="M10" s="176"/>
      <c r="N10" s="181"/>
    </row>
    <row r="11" spans="1:14" s="64" customFormat="1" ht="18.75">
      <c r="A11" s="180"/>
      <c r="B11" s="306" t="s">
        <v>425</v>
      </c>
      <c r="C11" s="306"/>
      <c r="D11" s="184" t="s">
        <v>422</v>
      </c>
      <c r="E11" s="306" t="s">
        <v>424</v>
      </c>
      <c r="F11" s="306"/>
      <c r="G11" s="306" t="s">
        <v>426</v>
      </c>
      <c r="H11" s="306"/>
      <c r="K11" s="176"/>
      <c r="L11" s="176"/>
      <c r="M11" s="176"/>
      <c r="N11" s="181"/>
    </row>
    <row r="12" spans="1:14" s="64" customFormat="1" ht="18.75">
      <c r="A12" s="180"/>
      <c r="B12" s="306" t="s">
        <v>427</v>
      </c>
      <c r="C12" s="306"/>
      <c r="D12" s="184" t="s">
        <v>422</v>
      </c>
      <c r="E12" s="306" t="s">
        <v>426</v>
      </c>
      <c r="F12" s="306"/>
      <c r="G12" s="306" t="s">
        <v>428</v>
      </c>
      <c r="H12" s="306"/>
      <c r="K12" s="176"/>
      <c r="L12" s="176"/>
      <c r="M12" s="176"/>
      <c r="N12" s="181"/>
    </row>
    <row r="13" spans="1:14" s="64" customFormat="1" ht="18.75">
      <c r="A13" s="180"/>
      <c r="B13" s="307" t="s">
        <v>429</v>
      </c>
      <c r="C13" s="307"/>
      <c r="D13" s="185" t="s">
        <v>422</v>
      </c>
      <c r="E13" s="307" t="s">
        <v>428</v>
      </c>
      <c r="F13" s="307"/>
      <c r="G13" s="307" t="s">
        <v>430</v>
      </c>
      <c r="H13" s="307"/>
      <c r="K13" s="176"/>
      <c r="L13" s="176"/>
      <c r="M13" s="176"/>
      <c r="N13" s="181"/>
    </row>
    <row r="14" spans="1:14" s="64" customFormat="1" ht="18.75">
      <c r="A14" s="180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81"/>
    </row>
    <row r="15" spans="1:14" s="64" customFormat="1" ht="18.75">
      <c r="A15" s="186" t="s">
        <v>431</v>
      </c>
      <c r="B15" s="64" t="s">
        <v>432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81"/>
    </row>
    <row r="16" spans="1:14" s="64" customFormat="1" ht="18.75">
      <c r="A16" s="180"/>
      <c r="B16" s="187" t="s">
        <v>433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81"/>
    </row>
    <row r="17" spans="1:15" s="64" customFormat="1" ht="18.75">
      <c r="A17" s="180"/>
      <c r="B17" s="187" t="s">
        <v>434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81"/>
    </row>
    <row r="18" spans="1:15" s="64" customFormat="1" ht="18.75">
      <c r="A18" s="180"/>
      <c r="B18" s="187" t="s">
        <v>435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81"/>
      <c r="O18" s="188"/>
    </row>
    <row r="19" spans="1:15" s="64" customFormat="1" ht="18.75">
      <c r="A19" s="180"/>
      <c r="B19" s="187" t="s">
        <v>436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81"/>
      <c r="O19" s="188"/>
    </row>
    <row r="20" spans="1:15" s="188" customFormat="1" ht="18.75">
      <c r="A20" s="186"/>
      <c r="B20" s="189" t="s">
        <v>437</v>
      </c>
      <c r="C20" s="64"/>
      <c r="D20" s="64"/>
      <c r="E20" s="64"/>
      <c r="F20" s="64"/>
      <c r="G20" s="176"/>
      <c r="H20" s="176"/>
      <c r="I20" s="176"/>
      <c r="J20" s="176"/>
      <c r="K20" s="176"/>
      <c r="L20" s="176"/>
      <c r="M20" s="176"/>
      <c r="N20" s="181"/>
    </row>
    <row r="21" spans="1:15" s="188" customFormat="1" ht="18.75">
      <c r="A21" s="190"/>
      <c r="B21" s="189" t="s">
        <v>438</v>
      </c>
      <c r="C21" s="64"/>
      <c r="D21" s="64"/>
      <c r="E21" s="64"/>
      <c r="F21" s="64"/>
      <c r="G21" s="176"/>
      <c r="H21" s="176"/>
      <c r="I21" s="176"/>
      <c r="J21" s="176"/>
      <c r="K21" s="176"/>
      <c r="L21" s="176"/>
      <c r="M21" s="176"/>
      <c r="N21" s="181"/>
    </row>
    <row r="22" spans="1:15" s="188" customFormat="1" ht="18.75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3"/>
    </row>
    <row r="23" spans="1:15" s="188" customFormat="1" ht="18.75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</row>
    <row r="24" spans="1:15" s="188" customFormat="1" ht="18.75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</row>
    <row r="25" spans="1:15" s="188" customFormat="1" ht="18.75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</row>
    <row r="26" spans="1:15" s="188" customFormat="1" ht="18.75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</row>
    <row r="27" spans="1:15" s="64" customFormat="1" ht="18.75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</row>
    <row r="28" spans="1:15" s="64" customFormat="1" ht="18.75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</row>
    <row r="29" spans="1:15" s="64" customFormat="1" ht="18.75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</row>
    <row r="30" spans="1:15" s="64" customFormat="1">
      <c r="A30" s="308" t="s">
        <v>439</v>
      </c>
      <c r="B30" s="308"/>
      <c r="C30" s="308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</row>
    <row r="31" spans="1:15" s="64" customFormat="1" ht="18.75"/>
    <row r="32" spans="1:15" s="64" customFormat="1" ht="18.75">
      <c r="A32" s="302" t="s">
        <v>440</v>
      </c>
      <c r="B32" s="302"/>
      <c r="C32" s="302"/>
    </row>
    <row r="33" spans="1:14" s="64" customFormat="1" ht="18.75"/>
    <row r="34" spans="1:14" s="64" customFormat="1" ht="18.75">
      <c r="A34" s="177" t="s">
        <v>441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5"/>
    </row>
    <row r="35" spans="1:14" s="64" customFormat="1" ht="18.75">
      <c r="A35" s="190"/>
      <c r="N35" s="196"/>
    </row>
    <row r="36" spans="1:14" s="64" customFormat="1" ht="18.75">
      <c r="A36" s="197" t="s">
        <v>442</v>
      </c>
      <c r="N36" s="196"/>
    </row>
    <row r="37" spans="1:14" s="64" customFormat="1" ht="18.75">
      <c r="A37" s="190"/>
      <c r="B37" s="198" t="s">
        <v>1</v>
      </c>
      <c r="C37" s="309" t="s">
        <v>443</v>
      </c>
      <c r="D37" s="310"/>
      <c r="N37" s="196"/>
    </row>
    <row r="38" spans="1:14" s="64" customFormat="1" ht="18.75">
      <c r="A38" s="190"/>
      <c r="B38" s="199" t="s">
        <v>444</v>
      </c>
      <c r="C38" s="311" t="s">
        <v>445</v>
      </c>
      <c r="D38" s="312"/>
      <c r="N38" s="196"/>
    </row>
    <row r="39" spans="1:14" s="64" customFormat="1" ht="18.75">
      <c r="A39" s="190"/>
      <c r="B39" s="200" t="s">
        <v>446</v>
      </c>
      <c r="C39" s="292" t="s">
        <v>447</v>
      </c>
      <c r="D39" s="293"/>
      <c r="N39" s="196"/>
    </row>
    <row r="40" spans="1:14" s="64" customFormat="1" ht="18.75">
      <c r="A40" s="190"/>
      <c r="B40" s="202" t="s">
        <v>448</v>
      </c>
      <c r="C40" s="294" t="s">
        <v>449</v>
      </c>
      <c r="D40" s="295"/>
      <c r="N40" s="196"/>
    </row>
    <row r="41" spans="1:14" s="64" customFormat="1" ht="18.75">
      <c r="A41" s="204" t="s">
        <v>450</v>
      </c>
      <c r="B41" s="64" t="s">
        <v>451</v>
      </c>
      <c r="N41" s="196"/>
    </row>
    <row r="42" spans="1:14" s="64" customFormat="1" ht="18.75">
      <c r="A42" s="190"/>
      <c r="B42" s="64" t="s">
        <v>452</v>
      </c>
      <c r="N42" s="196"/>
    </row>
    <row r="43" spans="1:14" s="64" customFormat="1" ht="18.75">
      <c r="A43" s="190"/>
      <c r="B43" s="64" t="s">
        <v>453</v>
      </c>
      <c r="N43" s="196"/>
    </row>
    <row r="44" spans="1:14" s="64" customFormat="1" ht="18.75">
      <c r="A44" s="205"/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7"/>
    </row>
    <row r="45" spans="1:14" s="64" customFormat="1" ht="18.75"/>
    <row r="46" spans="1:14" s="64" customFormat="1" ht="18.75"/>
    <row r="47" spans="1:14" s="64" customFormat="1" ht="18.75"/>
    <row r="48" spans="1:14" s="64" customFormat="1" ht="18.75"/>
    <row r="49" spans="1:15" s="64" customFormat="1" ht="18.75"/>
    <row r="50" spans="1:15" s="64" customFormat="1" ht="18.75"/>
    <row r="51" spans="1:15" s="64" customFormat="1" ht="18.75"/>
    <row r="52" spans="1:15" s="64" customFormat="1" ht="18.75"/>
    <row r="53" spans="1:15" s="64" customFormat="1" ht="18.75"/>
    <row r="54" spans="1:15" s="64" customFormat="1" ht="18.75"/>
    <row r="55" spans="1:15" s="64" customFormat="1" ht="18.75"/>
    <row r="56" spans="1:15" s="64" customFormat="1" ht="18.75"/>
    <row r="57" spans="1:15" s="64" customFormat="1" ht="18.75">
      <c r="A57" s="177" t="s">
        <v>454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5"/>
    </row>
    <row r="58" spans="1:15" s="64" customFormat="1" ht="18.75">
      <c r="A58" s="190"/>
      <c r="N58" s="196"/>
    </row>
    <row r="59" spans="1:15" s="64" customFormat="1" ht="18.75">
      <c r="A59" s="190"/>
      <c r="B59" s="208" t="s">
        <v>455</v>
      </c>
      <c r="C59" s="209"/>
      <c r="D59" s="210" t="s">
        <v>456</v>
      </c>
      <c r="E59" s="194"/>
      <c r="F59" s="211" t="s">
        <v>457</v>
      </c>
      <c r="G59" s="212" t="s">
        <v>458</v>
      </c>
      <c r="N59" s="196"/>
    </row>
    <row r="60" spans="1:15" s="64" customFormat="1" ht="18.75">
      <c r="A60" s="190"/>
      <c r="B60" s="213"/>
      <c r="C60" s="214"/>
      <c r="D60" s="215" t="s">
        <v>459</v>
      </c>
      <c r="E60" s="216"/>
      <c r="F60" s="217" t="s">
        <v>457</v>
      </c>
      <c r="G60" s="218" t="s">
        <v>460</v>
      </c>
      <c r="N60" s="196"/>
    </row>
    <row r="61" spans="1:15" s="64" customFormat="1" ht="18.75">
      <c r="A61" s="190"/>
      <c r="B61" s="219" t="s">
        <v>461</v>
      </c>
      <c r="C61" s="220"/>
      <c r="D61" s="221" t="s">
        <v>456</v>
      </c>
      <c r="E61" s="222"/>
      <c r="F61" s="223" t="s">
        <v>457</v>
      </c>
      <c r="G61" s="224" t="s">
        <v>458</v>
      </c>
      <c r="N61" s="196"/>
    </row>
    <row r="62" spans="1:15" s="64" customFormat="1" ht="18.75">
      <c r="A62" s="190"/>
      <c r="B62" s="225"/>
      <c r="C62" s="214"/>
      <c r="D62" s="215" t="s">
        <v>459</v>
      </c>
      <c r="E62" s="216"/>
      <c r="F62" s="217" t="s">
        <v>457</v>
      </c>
      <c r="G62" s="226" t="s">
        <v>458</v>
      </c>
      <c r="N62" s="196"/>
    </row>
    <row r="63" spans="1:15" s="64" customFormat="1" ht="18.75">
      <c r="A63" s="190"/>
      <c r="B63" s="227" t="s">
        <v>462</v>
      </c>
      <c r="C63" s="228"/>
      <c r="D63" s="229" t="s">
        <v>463</v>
      </c>
      <c r="E63" s="230"/>
      <c r="F63" s="231" t="s">
        <v>457</v>
      </c>
      <c r="G63" s="232" t="s">
        <v>464</v>
      </c>
      <c r="N63" s="196"/>
      <c r="O63" s="91"/>
    </row>
    <row r="64" spans="1:15" s="64" customFormat="1" ht="18.75">
      <c r="A64" s="190"/>
      <c r="B64" s="188"/>
      <c r="C64" s="188"/>
      <c r="D64" s="233"/>
      <c r="E64" s="234"/>
      <c r="F64" s="235"/>
      <c r="M64" s="188"/>
      <c r="N64" s="236"/>
      <c r="O64" s="91"/>
    </row>
    <row r="65" spans="1:15" s="64" customFormat="1" ht="18.75">
      <c r="A65" s="197" t="s">
        <v>465</v>
      </c>
      <c r="B65" s="188"/>
      <c r="M65" s="188"/>
      <c r="N65" s="236"/>
      <c r="O65" s="91"/>
    </row>
    <row r="66" spans="1:15" s="64" customFormat="1" ht="18.75">
      <c r="A66" s="190"/>
      <c r="B66" s="237" t="s">
        <v>1</v>
      </c>
      <c r="C66" s="303" t="s">
        <v>466</v>
      </c>
      <c r="D66" s="303"/>
      <c r="E66" s="303"/>
      <c r="K66" s="188"/>
      <c r="L66" s="188"/>
      <c r="M66" s="91"/>
      <c r="N66" s="238"/>
      <c r="O66" s="91"/>
    </row>
    <row r="67" spans="1:15" s="64" customFormat="1" ht="18.75">
      <c r="A67" s="190"/>
      <c r="B67" s="199" t="s">
        <v>444</v>
      </c>
      <c r="C67" s="305" t="s">
        <v>445</v>
      </c>
      <c r="D67" s="305"/>
      <c r="E67" s="305"/>
      <c r="K67" s="188"/>
      <c r="L67" s="188"/>
      <c r="M67" s="91"/>
      <c r="N67" s="238"/>
      <c r="O67" s="91"/>
    </row>
    <row r="68" spans="1:15" s="64" customFormat="1" ht="18.75">
      <c r="A68" s="190"/>
      <c r="B68" s="200" t="s">
        <v>446</v>
      </c>
      <c r="C68" s="300" t="s">
        <v>447</v>
      </c>
      <c r="D68" s="300"/>
      <c r="E68" s="300"/>
      <c r="K68" s="188"/>
      <c r="L68" s="188"/>
      <c r="M68" s="91"/>
      <c r="N68" s="238"/>
      <c r="O68" s="91"/>
    </row>
    <row r="69" spans="1:15" s="64" customFormat="1" ht="18.75">
      <c r="A69" s="190"/>
      <c r="B69" s="202" t="s">
        <v>448</v>
      </c>
      <c r="C69" s="301" t="s">
        <v>449</v>
      </c>
      <c r="D69" s="301"/>
      <c r="E69" s="301"/>
      <c r="K69" s="188"/>
      <c r="L69" s="188"/>
      <c r="M69" s="91"/>
      <c r="N69" s="238"/>
      <c r="O69" s="91"/>
    </row>
    <row r="70" spans="1:15" s="64" customFormat="1" ht="18.75">
      <c r="A70" s="190"/>
      <c r="B70" s="188"/>
      <c r="C70" s="188"/>
      <c r="D70" s="233"/>
      <c r="E70" s="234"/>
      <c r="F70" s="235"/>
      <c r="M70" s="188"/>
      <c r="N70" s="236"/>
      <c r="O70" s="91"/>
    </row>
    <row r="71" spans="1:15" s="64" customFormat="1" ht="18.75">
      <c r="A71" s="197" t="s">
        <v>467</v>
      </c>
      <c r="B71" s="188"/>
      <c r="C71" s="188"/>
      <c r="D71" s="233"/>
      <c r="E71" s="234"/>
      <c r="F71" s="235"/>
      <c r="N71" s="196"/>
      <c r="O71" s="91"/>
    </row>
    <row r="72" spans="1:15" s="64" customFormat="1" ht="18.75">
      <c r="A72" s="197"/>
      <c r="B72" s="188"/>
      <c r="C72" s="188"/>
      <c r="D72" s="233"/>
      <c r="E72" s="234"/>
      <c r="F72" s="235"/>
      <c r="N72" s="196"/>
      <c r="O72" s="91"/>
    </row>
    <row r="73" spans="1:15" s="64" customFormat="1" ht="18.75">
      <c r="A73" s="190"/>
      <c r="B73" s="188"/>
      <c r="C73" s="188"/>
      <c r="D73" s="233"/>
      <c r="E73" s="234"/>
      <c r="F73" s="235"/>
      <c r="N73" s="196"/>
    </row>
    <row r="74" spans="1:15" s="64" customFormat="1" ht="18.75">
      <c r="A74" s="190"/>
      <c r="B74" s="188"/>
      <c r="C74" s="188"/>
      <c r="D74" s="233"/>
      <c r="E74" s="234"/>
      <c r="F74" s="235"/>
      <c r="N74" s="196"/>
    </row>
    <row r="75" spans="1:15" s="64" customFormat="1" ht="18.75">
      <c r="A75" s="190"/>
      <c r="B75" s="188"/>
      <c r="C75" s="188"/>
      <c r="D75" s="233"/>
      <c r="E75" s="234"/>
      <c r="F75" s="235"/>
      <c r="N75" s="196"/>
    </row>
    <row r="76" spans="1:15" s="64" customFormat="1" ht="18.75">
      <c r="A76" s="190"/>
      <c r="B76" s="188"/>
      <c r="C76" s="188"/>
      <c r="D76" s="233"/>
      <c r="E76" s="234"/>
      <c r="F76" s="235"/>
      <c r="N76" s="196"/>
    </row>
    <row r="77" spans="1:15" s="64" customFormat="1" ht="18.75">
      <c r="A77" s="190"/>
      <c r="B77" s="188"/>
      <c r="C77" s="188"/>
      <c r="D77" s="239"/>
      <c r="E77" s="188"/>
      <c r="F77" s="188"/>
      <c r="N77" s="196"/>
    </row>
    <row r="78" spans="1:15" s="64" customFormat="1" ht="18.75">
      <c r="A78" s="190"/>
      <c r="B78" s="188"/>
      <c r="C78" s="188"/>
      <c r="D78" s="239"/>
      <c r="E78" s="188"/>
      <c r="F78" s="188"/>
      <c r="N78" s="196"/>
    </row>
    <row r="79" spans="1:15" s="64" customFormat="1" ht="18.75">
      <c r="A79" s="197" t="s">
        <v>468</v>
      </c>
      <c r="B79" s="188"/>
      <c r="C79" s="188"/>
      <c r="D79" s="239"/>
      <c r="E79" s="188"/>
      <c r="F79" s="188"/>
      <c r="N79" s="196"/>
    </row>
    <row r="80" spans="1:15" s="64" customFormat="1" ht="18.75">
      <c r="A80" s="190"/>
      <c r="B80" s="188"/>
      <c r="C80" s="188"/>
      <c r="D80" s="239"/>
      <c r="E80" s="188"/>
      <c r="F80" s="188"/>
      <c r="N80" s="196"/>
    </row>
    <row r="81" spans="1:14" s="64" customFormat="1" ht="18.75">
      <c r="A81" s="190"/>
      <c r="B81" s="188"/>
      <c r="C81" s="188"/>
      <c r="D81" s="239"/>
      <c r="E81" s="188"/>
      <c r="F81" s="188"/>
      <c r="N81" s="196"/>
    </row>
    <row r="82" spans="1:14" s="64" customFormat="1" ht="18.75">
      <c r="A82" s="190"/>
      <c r="B82" s="188"/>
      <c r="C82" s="188"/>
      <c r="D82" s="239"/>
      <c r="E82" s="188"/>
      <c r="F82" s="188"/>
      <c r="N82" s="196"/>
    </row>
    <row r="83" spans="1:14" s="64" customFormat="1" ht="18.75">
      <c r="A83" s="190"/>
      <c r="B83" s="188"/>
      <c r="C83" s="188"/>
      <c r="D83" s="239"/>
      <c r="E83" s="188"/>
      <c r="F83" s="188"/>
      <c r="N83" s="196"/>
    </row>
    <row r="84" spans="1:14" s="64" customFormat="1" ht="18.75">
      <c r="A84" s="186" t="s">
        <v>469</v>
      </c>
      <c r="B84" s="189" t="s">
        <v>470</v>
      </c>
      <c r="N84" s="196"/>
    </row>
    <row r="85" spans="1:14" s="64" customFormat="1" ht="18.75">
      <c r="A85" s="190"/>
      <c r="B85" s="189" t="s">
        <v>471</v>
      </c>
      <c r="N85" s="196"/>
    </row>
    <row r="86" spans="1:14" s="64" customFormat="1" ht="18.75">
      <c r="A86" s="186" t="s">
        <v>431</v>
      </c>
      <c r="B86" s="64" t="s">
        <v>472</v>
      </c>
      <c r="N86" s="196"/>
    </row>
    <row r="87" spans="1:14" s="64" customFormat="1" ht="18.75">
      <c r="A87" s="190"/>
      <c r="B87" s="64" t="s">
        <v>473</v>
      </c>
      <c r="N87" s="196"/>
    </row>
    <row r="88" spans="1:14" s="240" customFormat="1" ht="18.75">
      <c r="A88" s="205"/>
      <c r="B88" s="206" t="s">
        <v>474</v>
      </c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7"/>
    </row>
    <row r="89" spans="1:14" s="64" customFormat="1" ht="18.75"/>
    <row r="90" spans="1:14" s="64" customFormat="1" ht="18.75"/>
    <row r="91" spans="1:14" s="64" customFormat="1" ht="18.75">
      <c r="A91" s="177" t="s">
        <v>475</v>
      </c>
      <c r="B91" s="194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5"/>
    </row>
    <row r="92" spans="1:14" s="64" customFormat="1" ht="18.75">
      <c r="A92" s="190"/>
      <c r="N92" s="196"/>
    </row>
    <row r="93" spans="1:14" s="64" customFormat="1" ht="18.75">
      <c r="A93" s="190"/>
      <c r="B93" s="208" t="s">
        <v>455</v>
      </c>
      <c r="C93" s="209"/>
      <c r="D93" s="210" t="s">
        <v>456</v>
      </c>
      <c r="E93" s="194"/>
      <c r="F93" s="211" t="s">
        <v>457</v>
      </c>
      <c r="G93" s="212" t="s">
        <v>458</v>
      </c>
      <c r="N93" s="196"/>
    </row>
    <row r="94" spans="1:14" s="64" customFormat="1" ht="18.75">
      <c r="A94" s="190"/>
      <c r="B94" s="213"/>
      <c r="C94" s="214"/>
      <c r="D94" s="215" t="s">
        <v>459</v>
      </c>
      <c r="E94" s="216"/>
      <c r="F94" s="217" t="s">
        <v>457</v>
      </c>
      <c r="G94" s="218" t="s">
        <v>460</v>
      </c>
      <c r="N94" s="196"/>
    </row>
    <row r="95" spans="1:14" s="64" customFormat="1" ht="18.75">
      <c r="A95" s="190"/>
      <c r="B95" s="219" t="s">
        <v>461</v>
      </c>
      <c r="C95" s="220"/>
      <c r="D95" s="221" t="s">
        <v>456</v>
      </c>
      <c r="E95" s="222"/>
      <c r="F95" s="223" t="s">
        <v>457</v>
      </c>
      <c r="G95" s="224" t="s">
        <v>458</v>
      </c>
      <c r="N95" s="196"/>
    </row>
    <row r="96" spans="1:14" s="64" customFormat="1" ht="18.75">
      <c r="A96" s="190"/>
      <c r="B96" s="225"/>
      <c r="C96" s="214"/>
      <c r="D96" s="215" t="s">
        <v>459</v>
      </c>
      <c r="E96" s="216"/>
      <c r="F96" s="217" t="s">
        <v>457</v>
      </c>
      <c r="G96" s="226" t="s">
        <v>458</v>
      </c>
      <c r="N96" s="196"/>
    </row>
    <row r="97" spans="1:14" s="64" customFormat="1" ht="18.75">
      <c r="A97" s="190"/>
      <c r="B97" s="227" t="s">
        <v>462</v>
      </c>
      <c r="C97" s="228"/>
      <c r="D97" s="229" t="s">
        <v>463</v>
      </c>
      <c r="E97" s="230"/>
      <c r="F97" s="231" t="s">
        <v>457</v>
      </c>
      <c r="G97" s="232" t="s">
        <v>464</v>
      </c>
      <c r="N97" s="196"/>
    </row>
    <row r="98" spans="1:14" s="64" customFormat="1" ht="18.75">
      <c r="A98" s="190"/>
      <c r="N98" s="196"/>
    </row>
    <row r="99" spans="1:14" s="64" customFormat="1" ht="18.75">
      <c r="A99" s="197" t="s">
        <v>467</v>
      </c>
      <c r="N99" s="196"/>
    </row>
    <row r="100" spans="1:14" s="64" customFormat="1" ht="18.75">
      <c r="A100" s="190"/>
      <c r="N100" s="196"/>
    </row>
    <row r="101" spans="1:14" s="64" customFormat="1" ht="18.75">
      <c r="A101" s="190"/>
      <c r="N101" s="196"/>
    </row>
    <row r="102" spans="1:14" s="64" customFormat="1" ht="18.75">
      <c r="A102" s="190"/>
      <c r="N102" s="196"/>
    </row>
    <row r="103" spans="1:14" s="64" customFormat="1" ht="18.75">
      <c r="A103" s="190"/>
      <c r="N103" s="196"/>
    </row>
    <row r="104" spans="1:14" s="64" customFormat="1" ht="18.75">
      <c r="A104" s="190"/>
      <c r="N104" s="196"/>
    </row>
    <row r="105" spans="1:14" s="64" customFormat="1" ht="18.75">
      <c r="A105" s="190"/>
      <c r="N105" s="196"/>
    </row>
    <row r="106" spans="1:14" s="64" customFormat="1" ht="18.75">
      <c r="A106" s="190"/>
      <c r="N106" s="196"/>
    </row>
    <row r="107" spans="1:14" s="64" customFormat="1" ht="18.75">
      <c r="A107" s="186" t="s">
        <v>469</v>
      </c>
      <c r="B107" s="189" t="s">
        <v>470</v>
      </c>
      <c r="N107" s="196"/>
    </row>
    <row r="108" spans="1:14" s="64" customFormat="1" ht="18.75">
      <c r="A108" s="190"/>
      <c r="B108" s="189" t="s">
        <v>471</v>
      </c>
      <c r="N108" s="196"/>
    </row>
    <row r="109" spans="1:14" s="64" customFormat="1" ht="18.75">
      <c r="A109" s="205"/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7"/>
    </row>
    <row r="110" spans="1:14" s="64" customFormat="1" ht="18.75"/>
    <row r="111" spans="1:14" s="64" customFormat="1" ht="18.75"/>
    <row r="112" spans="1:14" s="64" customFormat="1" ht="18.75">
      <c r="A112" s="302" t="s">
        <v>476</v>
      </c>
      <c r="B112" s="302"/>
      <c r="C112" s="302"/>
    </row>
    <row r="113" spans="1:14" s="64" customFormat="1" ht="18.75"/>
    <row r="114" spans="1:14" s="64" customFormat="1" ht="18.75">
      <c r="A114" s="177" t="s">
        <v>477</v>
      </c>
      <c r="B114" s="194"/>
      <c r="C114" s="194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5"/>
    </row>
    <row r="115" spans="1:14" s="64" customFormat="1" ht="18.75">
      <c r="A115" s="190"/>
      <c r="N115" s="196"/>
    </row>
    <row r="116" spans="1:14" s="64" customFormat="1" ht="18.75">
      <c r="A116" s="241"/>
      <c r="B116" s="208" t="s">
        <v>478</v>
      </c>
      <c r="C116" s="209"/>
      <c r="D116" s="210" t="s">
        <v>456</v>
      </c>
      <c r="E116" s="209"/>
      <c r="F116" s="211" t="s">
        <v>457</v>
      </c>
      <c r="G116" s="242" t="s">
        <v>460</v>
      </c>
      <c r="H116" s="91"/>
      <c r="N116" s="196"/>
    </row>
    <row r="117" spans="1:14" s="64" customFormat="1" ht="18.75">
      <c r="A117" s="241"/>
      <c r="B117" s="225"/>
      <c r="C117" s="214"/>
      <c r="D117" s="215" t="s">
        <v>459</v>
      </c>
      <c r="E117" s="214"/>
      <c r="F117" s="217" t="s">
        <v>457</v>
      </c>
      <c r="G117" s="226" t="s">
        <v>464</v>
      </c>
      <c r="H117" s="91"/>
      <c r="I117" s="91"/>
      <c r="J117" s="91"/>
      <c r="N117" s="196"/>
    </row>
    <row r="118" spans="1:14" s="64" customFormat="1" ht="18.75">
      <c r="A118" s="241"/>
      <c r="B118" s="219" t="s">
        <v>479</v>
      </c>
      <c r="C118" s="220"/>
      <c r="D118" s="221" t="s">
        <v>456</v>
      </c>
      <c r="E118" s="220"/>
      <c r="F118" s="223" t="s">
        <v>457</v>
      </c>
      <c r="G118" s="243" t="s">
        <v>460</v>
      </c>
      <c r="H118" s="91"/>
      <c r="I118" s="91"/>
      <c r="J118" s="91"/>
      <c r="N118" s="196"/>
    </row>
    <row r="119" spans="1:14" s="64" customFormat="1" ht="18.75">
      <c r="A119" s="241"/>
      <c r="B119" s="225"/>
      <c r="C119" s="214"/>
      <c r="D119" s="215" t="s">
        <v>459</v>
      </c>
      <c r="E119" s="214"/>
      <c r="F119" s="217" t="s">
        <v>457</v>
      </c>
      <c r="G119" s="226" t="s">
        <v>480</v>
      </c>
      <c r="H119" s="91"/>
      <c r="I119" s="91"/>
      <c r="J119" s="91"/>
      <c r="N119" s="196"/>
    </row>
    <row r="120" spans="1:14" s="64" customFormat="1" ht="18.75">
      <c r="A120" s="241"/>
      <c r="B120" s="219" t="s">
        <v>455</v>
      </c>
      <c r="C120" s="220"/>
      <c r="D120" s="221" t="s">
        <v>456</v>
      </c>
      <c r="E120" s="220"/>
      <c r="F120" s="223" t="s">
        <v>457</v>
      </c>
      <c r="G120" s="224" t="s">
        <v>458</v>
      </c>
      <c r="H120" s="91"/>
      <c r="I120" s="91"/>
      <c r="J120" s="91"/>
      <c r="N120" s="196"/>
    </row>
    <row r="121" spans="1:14" s="64" customFormat="1" ht="18.75">
      <c r="A121" s="241"/>
      <c r="B121" s="225"/>
      <c r="C121" s="214"/>
      <c r="D121" s="215" t="s">
        <v>459</v>
      </c>
      <c r="E121" s="214"/>
      <c r="F121" s="217" t="s">
        <v>457</v>
      </c>
      <c r="G121" s="218" t="s">
        <v>460</v>
      </c>
      <c r="H121" s="91"/>
      <c r="I121" s="91"/>
      <c r="J121" s="91"/>
      <c r="N121" s="196"/>
    </row>
    <row r="122" spans="1:14" s="64" customFormat="1" ht="18.75">
      <c r="A122" s="241"/>
      <c r="B122" s="219" t="s">
        <v>461</v>
      </c>
      <c r="C122" s="220"/>
      <c r="D122" s="221" t="s">
        <v>456</v>
      </c>
      <c r="E122" s="220"/>
      <c r="F122" s="223" t="s">
        <v>457</v>
      </c>
      <c r="G122" s="224" t="s">
        <v>458</v>
      </c>
      <c r="H122" s="91"/>
      <c r="I122" s="91"/>
      <c r="J122" s="91"/>
      <c r="N122" s="196"/>
    </row>
    <row r="123" spans="1:14" s="64" customFormat="1" ht="18.75">
      <c r="A123" s="241"/>
      <c r="B123" s="225"/>
      <c r="C123" s="214"/>
      <c r="D123" s="215" t="s">
        <v>459</v>
      </c>
      <c r="E123" s="214"/>
      <c r="F123" s="217" t="s">
        <v>457</v>
      </c>
      <c r="G123" s="226" t="s">
        <v>458</v>
      </c>
      <c r="H123" s="91"/>
      <c r="I123" s="91"/>
      <c r="J123" s="91"/>
      <c r="N123" s="196"/>
    </row>
    <row r="124" spans="1:14" s="64" customFormat="1" ht="18.75">
      <c r="A124" s="241"/>
      <c r="B124" s="227" t="s">
        <v>462</v>
      </c>
      <c r="C124" s="228"/>
      <c r="D124" s="229" t="s">
        <v>463</v>
      </c>
      <c r="E124" s="230"/>
      <c r="F124" s="231" t="s">
        <v>457</v>
      </c>
      <c r="G124" s="232" t="s">
        <v>464</v>
      </c>
      <c r="H124" s="91"/>
      <c r="I124" s="91"/>
      <c r="J124" s="91"/>
      <c r="N124" s="196"/>
    </row>
    <row r="125" spans="1:14" s="64" customFormat="1" ht="18.75">
      <c r="A125" s="241"/>
      <c r="B125" s="91"/>
      <c r="C125" s="91"/>
      <c r="D125" s="91"/>
      <c r="E125" s="91"/>
      <c r="F125" s="91"/>
      <c r="G125" s="91"/>
      <c r="H125" s="91"/>
      <c r="I125" s="91"/>
      <c r="J125" s="91"/>
      <c r="N125" s="196"/>
    </row>
    <row r="126" spans="1:14" s="64" customFormat="1" ht="18.75">
      <c r="A126" s="197" t="s">
        <v>481</v>
      </c>
      <c r="B126" s="188"/>
      <c r="C126" s="188"/>
      <c r="D126" s="233"/>
      <c r="E126" s="234"/>
      <c r="F126" s="235"/>
      <c r="M126" s="188"/>
      <c r="N126" s="236"/>
    </row>
    <row r="127" spans="1:14" s="64" customFormat="1" ht="18.75">
      <c r="A127" s="190"/>
      <c r="B127" s="188"/>
      <c r="C127" s="188"/>
      <c r="D127" s="233"/>
      <c r="E127" s="234"/>
      <c r="F127" s="235"/>
      <c r="N127" s="196"/>
    </row>
    <row r="128" spans="1:14" s="64" customFormat="1" ht="18.75">
      <c r="A128" s="190"/>
      <c r="B128" s="188"/>
      <c r="C128" s="188"/>
      <c r="D128" s="233"/>
      <c r="E128" s="234"/>
      <c r="F128" s="235"/>
      <c r="N128" s="196"/>
    </row>
    <row r="129" spans="1:14" s="64" customFormat="1" ht="18.75">
      <c r="A129" s="190"/>
      <c r="B129" s="188"/>
      <c r="C129" s="188"/>
      <c r="D129" s="233"/>
      <c r="E129" s="234"/>
      <c r="F129" s="235"/>
      <c r="N129" s="196"/>
    </row>
    <row r="130" spans="1:14" s="64" customFormat="1" ht="18.75">
      <c r="A130" s="190"/>
      <c r="B130" s="188"/>
      <c r="C130" s="188"/>
      <c r="D130" s="233"/>
      <c r="E130" s="234"/>
      <c r="F130" s="235"/>
      <c r="N130" s="196"/>
    </row>
    <row r="131" spans="1:14" s="64" customFormat="1" ht="18.75">
      <c r="A131" s="190"/>
      <c r="B131" s="188"/>
      <c r="C131" s="188"/>
      <c r="D131" s="233"/>
      <c r="E131" s="234"/>
      <c r="F131" s="235"/>
      <c r="N131" s="196"/>
    </row>
    <row r="132" spans="1:14" s="64" customFormat="1" ht="18.75">
      <c r="A132" s="190"/>
      <c r="B132" s="188"/>
      <c r="C132" s="188"/>
      <c r="D132" s="239"/>
      <c r="E132" s="188"/>
      <c r="F132" s="188"/>
      <c r="N132" s="196"/>
    </row>
    <row r="133" spans="1:14" s="64" customFormat="1" ht="18.75">
      <c r="A133" s="190"/>
      <c r="B133" s="188"/>
      <c r="C133" s="188"/>
      <c r="D133" s="239"/>
      <c r="E133" s="188"/>
      <c r="F133" s="188"/>
      <c r="N133" s="196"/>
    </row>
    <row r="134" spans="1:14" s="64" customFormat="1" ht="18.75">
      <c r="A134" s="190"/>
      <c r="B134" s="188"/>
      <c r="C134" s="188"/>
      <c r="D134" s="239"/>
      <c r="E134" s="188"/>
      <c r="F134" s="188"/>
      <c r="N134" s="196"/>
    </row>
    <row r="135" spans="1:14" s="64" customFormat="1" ht="18.75">
      <c r="A135" s="186" t="s">
        <v>469</v>
      </c>
      <c r="B135" s="189" t="s">
        <v>470</v>
      </c>
      <c r="N135" s="196"/>
    </row>
    <row r="136" spans="1:14" s="64" customFormat="1" ht="18.75">
      <c r="A136" s="190"/>
      <c r="B136" s="189" t="s">
        <v>482</v>
      </c>
      <c r="N136" s="196"/>
    </row>
    <row r="137" spans="1:14">
      <c r="A137" s="244"/>
      <c r="B137" s="245"/>
      <c r="C137" s="245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7"/>
    </row>
    <row r="138" spans="1:14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</row>
    <row r="139" spans="1:14">
      <c r="A139" s="302" t="s">
        <v>657</v>
      </c>
      <c r="B139" s="302"/>
      <c r="C139" s="302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</row>
    <row r="140" spans="1:14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</row>
    <row r="141" spans="1:14">
      <c r="A141" s="177" t="s">
        <v>483</v>
      </c>
      <c r="B141" s="194"/>
      <c r="C141" s="194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95"/>
    </row>
    <row r="142" spans="1:14">
      <c r="A142" s="190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196"/>
    </row>
    <row r="143" spans="1:14">
      <c r="A143" s="190"/>
      <c r="B143" s="64" t="s">
        <v>484</v>
      </c>
      <c r="C143" s="64"/>
      <c r="D143" s="64" t="s">
        <v>456</v>
      </c>
      <c r="E143" s="246" t="s">
        <v>457</v>
      </c>
      <c r="F143" s="189" t="s">
        <v>485</v>
      </c>
      <c r="G143" s="64"/>
      <c r="H143" s="64"/>
      <c r="I143" s="64"/>
      <c r="J143" s="64"/>
      <c r="K143" s="64"/>
      <c r="L143" s="64"/>
      <c r="M143" s="64"/>
      <c r="N143" s="196"/>
    </row>
    <row r="144" spans="1:14">
      <c r="A144" s="190"/>
      <c r="B144" s="64"/>
      <c r="C144" s="64"/>
      <c r="D144" s="64" t="s">
        <v>486</v>
      </c>
      <c r="E144" s="246" t="s">
        <v>457</v>
      </c>
      <c r="F144" s="189" t="s">
        <v>487</v>
      </c>
      <c r="G144" s="64"/>
      <c r="H144" s="64"/>
      <c r="I144" s="64"/>
      <c r="J144" s="64"/>
      <c r="K144" s="64"/>
      <c r="L144" s="64"/>
      <c r="M144" s="64"/>
      <c r="N144" s="196"/>
    </row>
    <row r="145" spans="1:14">
      <c r="A145" s="190"/>
      <c r="B145" s="64" t="s">
        <v>488</v>
      </c>
      <c r="C145" s="64"/>
      <c r="D145" s="64" t="s">
        <v>456</v>
      </c>
      <c r="E145" s="246" t="s">
        <v>457</v>
      </c>
      <c r="F145" s="189" t="s">
        <v>489</v>
      </c>
      <c r="G145" s="64"/>
      <c r="H145" s="64"/>
      <c r="I145" s="64"/>
      <c r="J145" s="64"/>
      <c r="K145" s="64"/>
      <c r="L145" s="64"/>
      <c r="M145" s="64"/>
      <c r="N145" s="196"/>
    </row>
    <row r="146" spans="1:14">
      <c r="A146" s="190"/>
      <c r="B146" s="64"/>
      <c r="C146" s="64"/>
      <c r="D146" s="64" t="s">
        <v>486</v>
      </c>
      <c r="E146" s="246" t="s">
        <v>457</v>
      </c>
      <c r="F146" s="189" t="s">
        <v>490</v>
      </c>
      <c r="G146" s="64"/>
      <c r="H146" s="64"/>
      <c r="I146" s="64"/>
      <c r="J146" s="64"/>
      <c r="K146" s="64"/>
      <c r="L146" s="64"/>
      <c r="M146" s="64"/>
      <c r="N146" s="196"/>
    </row>
    <row r="147" spans="1:14">
      <c r="A147" s="190"/>
      <c r="B147" s="64" t="s">
        <v>491</v>
      </c>
      <c r="C147" s="64"/>
      <c r="D147" s="64" t="s">
        <v>456</v>
      </c>
      <c r="E147" s="246" t="s">
        <v>457</v>
      </c>
      <c r="F147" s="189" t="s">
        <v>492</v>
      </c>
      <c r="G147" s="64"/>
      <c r="H147" s="64"/>
      <c r="I147" s="64"/>
      <c r="J147" s="64"/>
      <c r="K147" s="64"/>
      <c r="L147" s="64"/>
      <c r="M147" s="64"/>
      <c r="N147" s="196"/>
    </row>
    <row r="148" spans="1:14">
      <c r="A148" s="190"/>
      <c r="B148" s="64"/>
      <c r="C148" s="64"/>
      <c r="D148" s="64" t="s">
        <v>486</v>
      </c>
      <c r="E148" s="246" t="s">
        <v>457</v>
      </c>
      <c r="F148" s="189" t="s">
        <v>493</v>
      </c>
      <c r="G148" s="64"/>
      <c r="H148" s="64"/>
      <c r="I148" s="64"/>
      <c r="J148" s="64"/>
      <c r="K148" s="64"/>
      <c r="L148" s="64"/>
      <c r="M148" s="64"/>
      <c r="N148" s="196"/>
    </row>
    <row r="149" spans="1:14">
      <c r="A149" s="190"/>
      <c r="B149" s="64"/>
      <c r="C149" s="64"/>
      <c r="D149" s="64"/>
      <c r="E149" s="246"/>
      <c r="F149" s="189"/>
      <c r="G149" s="64"/>
      <c r="H149" s="64"/>
      <c r="I149" s="64"/>
      <c r="J149" s="64"/>
      <c r="K149" s="64"/>
      <c r="L149" s="64"/>
      <c r="M149" s="64"/>
      <c r="N149" s="196"/>
    </row>
    <row r="150" spans="1:14">
      <c r="A150" s="197" t="s">
        <v>494</v>
      </c>
      <c r="B150" s="64"/>
      <c r="C150" s="64"/>
      <c r="D150" s="64"/>
      <c r="E150" s="246"/>
      <c r="F150" s="189"/>
      <c r="G150" s="64"/>
      <c r="H150" s="64"/>
      <c r="I150" s="64"/>
      <c r="J150" s="64"/>
      <c r="K150" s="64"/>
      <c r="L150" s="64"/>
      <c r="M150" s="64"/>
      <c r="N150" s="196"/>
    </row>
    <row r="151" spans="1:14">
      <c r="A151" s="190"/>
      <c r="B151" s="64"/>
      <c r="C151" s="64"/>
      <c r="D151" s="64"/>
      <c r="E151" s="246"/>
      <c r="F151" s="189"/>
      <c r="G151" s="64"/>
      <c r="H151" s="64"/>
      <c r="I151" s="64"/>
      <c r="J151" s="64"/>
      <c r="K151" s="64"/>
      <c r="L151" s="64"/>
      <c r="M151" s="64"/>
      <c r="N151" s="196"/>
    </row>
    <row r="152" spans="1:14">
      <c r="A152" s="190"/>
      <c r="B152" s="64"/>
      <c r="C152" s="64"/>
      <c r="D152" s="64"/>
      <c r="E152" s="246"/>
      <c r="F152" s="189"/>
      <c r="G152" s="64"/>
      <c r="H152" s="64"/>
      <c r="I152" s="64"/>
      <c r="J152" s="64"/>
      <c r="K152" s="64"/>
      <c r="L152" s="64"/>
      <c r="M152" s="64"/>
      <c r="N152" s="196"/>
    </row>
    <row r="153" spans="1:14">
      <c r="A153" s="190"/>
      <c r="B153" s="64"/>
      <c r="C153" s="64"/>
      <c r="D153" s="64"/>
      <c r="E153" s="246"/>
      <c r="F153" s="189"/>
      <c r="G153" s="64"/>
      <c r="H153" s="64"/>
      <c r="I153" s="64"/>
      <c r="J153" s="64"/>
      <c r="K153" s="64"/>
      <c r="L153" s="64"/>
      <c r="M153" s="64"/>
      <c r="N153" s="196"/>
    </row>
    <row r="154" spans="1:14">
      <c r="A154" s="190"/>
      <c r="B154" s="64"/>
      <c r="C154" s="64"/>
      <c r="D154" s="64"/>
      <c r="E154" s="246"/>
      <c r="F154" s="189"/>
      <c r="G154" s="64"/>
      <c r="H154" s="64"/>
      <c r="I154" s="64"/>
      <c r="J154" s="64"/>
      <c r="K154" s="64"/>
      <c r="L154" s="64"/>
      <c r="M154" s="64"/>
      <c r="N154" s="196"/>
    </row>
    <row r="155" spans="1:14">
      <c r="A155" s="190"/>
      <c r="B155" s="64"/>
      <c r="C155" s="64"/>
      <c r="D155" s="64"/>
      <c r="E155" s="246"/>
      <c r="F155" s="189"/>
      <c r="G155" s="64"/>
      <c r="H155" s="64"/>
      <c r="I155" s="64"/>
      <c r="J155" s="64"/>
      <c r="K155" s="64"/>
      <c r="L155" s="64"/>
      <c r="M155" s="64"/>
      <c r="N155" s="196"/>
    </row>
    <row r="156" spans="1:14">
      <c r="A156" s="197" t="s">
        <v>495</v>
      </c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196"/>
    </row>
    <row r="157" spans="1:14">
      <c r="A157" s="247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196"/>
    </row>
    <row r="158" spans="1:14">
      <c r="A158" s="190"/>
      <c r="B158" s="288" t="s">
        <v>9</v>
      </c>
      <c r="C158" s="289"/>
      <c r="D158" s="271" t="s">
        <v>77</v>
      </c>
      <c r="E158" s="303" t="s">
        <v>78</v>
      </c>
      <c r="F158" s="303"/>
      <c r="G158" s="64"/>
      <c r="H158" s="64"/>
      <c r="I158" s="64"/>
      <c r="J158" s="64"/>
      <c r="K158" s="64"/>
      <c r="L158" s="64"/>
      <c r="N158" s="249"/>
    </row>
    <row r="159" spans="1:14">
      <c r="A159" s="190"/>
      <c r="B159" s="296" t="s">
        <v>496</v>
      </c>
      <c r="C159" s="297"/>
      <c r="D159" s="272" t="s">
        <v>422</v>
      </c>
      <c r="E159" s="304" t="s">
        <v>420</v>
      </c>
      <c r="F159" s="304"/>
      <c r="G159" s="64"/>
      <c r="H159" s="64"/>
      <c r="I159" s="64"/>
      <c r="J159" s="64"/>
      <c r="K159" s="64"/>
      <c r="L159" s="64"/>
      <c r="N159" s="249"/>
    </row>
    <row r="160" spans="1:14">
      <c r="A160" s="190"/>
      <c r="B160" s="290" t="s">
        <v>497</v>
      </c>
      <c r="C160" s="291"/>
      <c r="D160" s="201" t="s">
        <v>422</v>
      </c>
      <c r="E160" s="300" t="s">
        <v>422</v>
      </c>
      <c r="F160" s="300"/>
      <c r="G160" s="64"/>
      <c r="H160" s="64"/>
      <c r="I160" s="64"/>
      <c r="J160" s="64"/>
      <c r="K160" s="64"/>
      <c r="L160" s="64"/>
      <c r="N160" s="249"/>
    </row>
    <row r="161" spans="1:14">
      <c r="A161" s="190"/>
      <c r="B161" s="290" t="s">
        <v>498</v>
      </c>
      <c r="C161" s="291"/>
      <c r="D161" s="201" t="s">
        <v>422</v>
      </c>
      <c r="E161" s="300" t="s">
        <v>424</v>
      </c>
      <c r="F161" s="300"/>
      <c r="G161" s="64"/>
      <c r="H161" s="64"/>
      <c r="I161" s="64"/>
      <c r="J161" s="64"/>
      <c r="K161" s="64"/>
      <c r="L161" s="64"/>
      <c r="N161" s="249"/>
    </row>
    <row r="162" spans="1:14">
      <c r="A162" s="190"/>
      <c r="B162" s="290" t="s">
        <v>499</v>
      </c>
      <c r="C162" s="291"/>
      <c r="D162" s="201" t="s">
        <v>422</v>
      </c>
      <c r="E162" s="300" t="s">
        <v>426</v>
      </c>
      <c r="F162" s="300"/>
      <c r="G162" s="64"/>
      <c r="H162" s="64"/>
      <c r="I162" s="64"/>
      <c r="J162" s="64"/>
      <c r="K162" s="64"/>
      <c r="L162" s="64"/>
      <c r="N162" s="249"/>
    </row>
    <row r="163" spans="1:14">
      <c r="A163" s="190"/>
      <c r="B163" s="294" t="s">
        <v>500</v>
      </c>
      <c r="C163" s="295"/>
      <c r="D163" s="203" t="s">
        <v>422</v>
      </c>
      <c r="E163" s="301" t="s">
        <v>428</v>
      </c>
      <c r="F163" s="301"/>
      <c r="G163" s="64"/>
      <c r="H163" s="64"/>
      <c r="I163" s="64"/>
      <c r="J163" s="64"/>
      <c r="K163" s="64"/>
      <c r="L163" s="64"/>
      <c r="M163" s="64"/>
      <c r="N163" s="196"/>
    </row>
    <row r="164" spans="1:14">
      <c r="A164" s="190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196"/>
    </row>
    <row r="165" spans="1:14">
      <c r="A165" s="197" t="s">
        <v>501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196"/>
    </row>
    <row r="166" spans="1:14">
      <c r="A166" s="190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196"/>
    </row>
    <row r="167" spans="1:14">
      <c r="A167" s="190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196"/>
    </row>
    <row r="168" spans="1:14">
      <c r="A168" s="190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196"/>
    </row>
    <row r="169" spans="1:14">
      <c r="A169" s="186" t="s">
        <v>469</v>
      </c>
      <c r="B169" s="189" t="s">
        <v>470</v>
      </c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196"/>
    </row>
    <row r="170" spans="1:14">
      <c r="A170" s="190"/>
      <c r="B170" s="189" t="s">
        <v>482</v>
      </c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196"/>
    </row>
    <row r="171" spans="1:14">
      <c r="A171" s="205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7"/>
    </row>
    <row r="172" spans="1:14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</row>
    <row r="173" spans="1:14">
      <c r="A173" s="177" t="s">
        <v>502</v>
      </c>
      <c r="B173" s="251"/>
      <c r="C173" s="251"/>
      <c r="D173" s="251"/>
      <c r="E173" s="251"/>
      <c r="F173" s="194"/>
      <c r="G173" s="194"/>
      <c r="H173" s="194"/>
      <c r="I173" s="194"/>
      <c r="J173" s="194"/>
      <c r="K173" s="194"/>
      <c r="L173" s="194"/>
      <c r="M173" s="252"/>
      <c r="N173" s="253"/>
    </row>
    <row r="174" spans="1:14">
      <c r="A174" s="241"/>
      <c r="B174" s="91"/>
      <c r="C174" s="91"/>
      <c r="D174" s="91"/>
      <c r="E174" s="91"/>
      <c r="F174" s="64"/>
      <c r="G174" s="64"/>
      <c r="H174" s="64"/>
      <c r="I174" s="64"/>
      <c r="J174" s="64"/>
      <c r="K174" s="64"/>
      <c r="L174" s="64"/>
      <c r="N174" s="249"/>
    </row>
    <row r="175" spans="1:14">
      <c r="A175" s="241"/>
      <c r="B175" s="254" t="s">
        <v>503</v>
      </c>
      <c r="C175" s="239" t="s">
        <v>504</v>
      </c>
      <c r="D175" s="234" t="s">
        <v>457</v>
      </c>
      <c r="E175" s="255" t="s">
        <v>505</v>
      </c>
      <c r="G175" s="64"/>
      <c r="H175" s="64"/>
      <c r="I175" s="64"/>
      <c r="J175" s="64"/>
      <c r="K175" s="64"/>
      <c r="L175" s="64"/>
      <c r="N175" s="249"/>
    </row>
    <row r="176" spans="1:14">
      <c r="A176" s="190"/>
      <c r="B176" s="188"/>
      <c r="C176" s="239" t="s">
        <v>456</v>
      </c>
      <c r="D176" s="234" t="s">
        <v>457</v>
      </c>
      <c r="E176" s="255" t="s">
        <v>458</v>
      </c>
      <c r="G176" s="64"/>
      <c r="H176" s="64"/>
      <c r="I176" s="64"/>
      <c r="J176" s="64"/>
      <c r="K176" s="64"/>
      <c r="L176" s="64"/>
      <c r="N176" s="249"/>
    </row>
    <row r="177" spans="1:14">
      <c r="A177" s="190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N177" s="249"/>
    </row>
    <row r="178" spans="1:14">
      <c r="A178" s="197" t="s">
        <v>494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N178" s="249"/>
    </row>
    <row r="179" spans="1:14">
      <c r="A179" s="190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N179" s="249"/>
    </row>
    <row r="180" spans="1:14">
      <c r="A180" s="190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N180" s="249"/>
    </row>
    <row r="181" spans="1:14">
      <c r="A181" s="190"/>
      <c r="B181" s="64"/>
      <c r="C181" s="64"/>
      <c r="D181" s="64"/>
      <c r="E181" s="64"/>
      <c r="F181" s="64"/>
      <c r="G181" s="64"/>
      <c r="H181" s="64"/>
      <c r="N181" s="249"/>
    </row>
    <row r="182" spans="1:14">
      <c r="A182" s="190"/>
      <c r="B182" s="64"/>
      <c r="C182" s="64"/>
      <c r="D182" s="64"/>
      <c r="E182" s="64"/>
      <c r="F182" s="64"/>
      <c r="G182" s="64"/>
      <c r="H182" s="64"/>
      <c r="N182" s="249"/>
    </row>
    <row r="183" spans="1:14">
      <c r="A183" s="190"/>
      <c r="B183" s="64"/>
      <c r="C183" s="64"/>
      <c r="D183" s="64"/>
      <c r="E183" s="64"/>
      <c r="F183" s="64"/>
      <c r="G183" s="64"/>
      <c r="H183" s="64"/>
      <c r="N183" s="249"/>
    </row>
    <row r="184" spans="1:14">
      <c r="A184" s="197" t="s">
        <v>495</v>
      </c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N184" s="249"/>
    </row>
    <row r="185" spans="1:14">
      <c r="A185" s="247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N185" s="249"/>
    </row>
    <row r="186" spans="1:14">
      <c r="A186" s="190"/>
      <c r="B186" s="288" t="s">
        <v>9</v>
      </c>
      <c r="C186" s="289"/>
      <c r="D186" s="248" t="s">
        <v>77</v>
      </c>
      <c r="E186" s="298" t="s">
        <v>78</v>
      </c>
      <c r="F186" s="299"/>
      <c r="G186" s="64"/>
      <c r="H186" s="64"/>
      <c r="I186" s="64"/>
      <c r="J186" s="64"/>
      <c r="K186" s="64"/>
      <c r="N186" s="249"/>
    </row>
    <row r="187" spans="1:14">
      <c r="A187" s="190"/>
      <c r="B187" s="296" t="s">
        <v>496</v>
      </c>
      <c r="C187" s="297"/>
      <c r="D187" s="250" t="s">
        <v>422</v>
      </c>
      <c r="E187" s="292" t="s">
        <v>420</v>
      </c>
      <c r="F187" s="293"/>
      <c r="G187" s="64"/>
      <c r="H187" s="64"/>
      <c r="I187" s="64"/>
      <c r="J187" s="64"/>
      <c r="K187" s="64"/>
      <c r="N187" s="249"/>
    </row>
    <row r="188" spans="1:14">
      <c r="A188" s="190"/>
      <c r="B188" s="290" t="s">
        <v>497</v>
      </c>
      <c r="C188" s="291"/>
      <c r="D188" s="200" t="s">
        <v>422</v>
      </c>
      <c r="E188" s="292" t="s">
        <v>422</v>
      </c>
      <c r="F188" s="293"/>
      <c r="G188" s="64"/>
      <c r="H188" s="64"/>
      <c r="I188" s="64"/>
      <c r="J188" s="64"/>
      <c r="K188" s="64"/>
      <c r="N188" s="249"/>
    </row>
    <row r="189" spans="1:14">
      <c r="A189" s="190"/>
      <c r="B189" s="290" t="s">
        <v>498</v>
      </c>
      <c r="C189" s="291"/>
      <c r="D189" s="200" t="s">
        <v>422</v>
      </c>
      <c r="E189" s="292" t="s">
        <v>424</v>
      </c>
      <c r="F189" s="293"/>
      <c r="G189" s="64"/>
      <c r="H189" s="64"/>
      <c r="I189" s="64"/>
      <c r="J189" s="64"/>
      <c r="K189" s="64"/>
      <c r="N189" s="249"/>
    </row>
    <row r="190" spans="1:14">
      <c r="A190" s="190"/>
      <c r="B190" s="290" t="s">
        <v>499</v>
      </c>
      <c r="C190" s="291"/>
      <c r="D190" s="200" t="s">
        <v>422</v>
      </c>
      <c r="E190" s="292" t="s">
        <v>426</v>
      </c>
      <c r="F190" s="293"/>
      <c r="G190" s="64"/>
      <c r="H190" s="64"/>
      <c r="I190" s="64"/>
      <c r="J190" s="64"/>
      <c r="K190" s="64"/>
      <c r="N190" s="249"/>
    </row>
    <row r="191" spans="1:14">
      <c r="A191" s="190"/>
      <c r="B191" s="294" t="s">
        <v>500</v>
      </c>
      <c r="C191" s="295"/>
      <c r="D191" s="202" t="s">
        <v>422</v>
      </c>
      <c r="E191" s="294" t="s">
        <v>428</v>
      </c>
      <c r="F191" s="295"/>
      <c r="G191" s="64"/>
      <c r="H191" s="64"/>
      <c r="I191" s="64"/>
      <c r="J191" s="64"/>
      <c r="K191" s="64"/>
      <c r="N191" s="249"/>
    </row>
    <row r="192" spans="1:14">
      <c r="A192" s="190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N192" s="249"/>
    </row>
    <row r="193" spans="1:14">
      <c r="A193" s="197" t="s">
        <v>501</v>
      </c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N193" s="249"/>
    </row>
    <row r="194" spans="1:14">
      <c r="A194" s="190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N194" s="249"/>
    </row>
    <row r="195" spans="1:14">
      <c r="A195" s="190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N195" s="249"/>
    </row>
    <row r="196" spans="1:14">
      <c r="A196" s="190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N196" s="249"/>
    </row>
    <row r="197" spans="1:14">
      <c r="A197" s="186" t="s">
        <v>469</v>
      </c>
      <c r="B197" s="189" t="s">
        <v>470</v>
      </c>
      <c r="C197" s="64"/>
      <c r="D197" s="64"/>
      <c r="E197" s="64"/>
      <c r="F197" s="64"/>
      <c r="G197" s="64"/>
      <c r="H197" s="64"/>
      <c r="I197" s="64"/>
      <c r="J197" s="64"/>
      <c r="K197" s="64"/>
      <c r="N197" s="249"/>
    </row>
    <row r="198" spans="1:14">
      <c r="A198" s="190"/>
      <c r="B198" s="189" t="s">
        <v>482</v>
      </c>
      <c r="C198" s="64"/>
      <c r="D198" s="64"/>
      <c r="E198" s="64"/>
      <c r="F198" s="64"/>
      <c r="G198" s="64"/>
      <c r="H198" s="64"/>
      <c r="I198" s="64"/>
      <c r="J198" s="64"/>
      <c r="K198" s="64"/>
      <c r="N198" s="249"/>
    </row>
    <row r="199" spans="1:14">
      <c r="A199" s="205"/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56"/>
      <c r="M199" s="256"/>
      <c r="N199" s="257"/>
    </row>
  </sheetData>
  <mergeCells count="60">
    <mergeCell ref="B8:C8"/>
    <mergeCell ref="G8:H8"/>
    <mergeCell ref="E13:F13"/>
    <mergeCell ref="E12:F12"/>
    <mergeCell ref="E11:F11"/>
    <mergeCell ref="E10:F10"/>
    <mergeCell ref="E9:F9"/>
    <mergeCell ref="E8:F8"/>
    <mergeCell ref="B9:C9"/>
    <mergeCell ref="G9:H9"/>
    <mergeCell ref="B10:C10"/>
    <mergeCell ref="G10:H10"/>
    <mergeCell ref="B11:C11"/>
    <mergeCell ref="G11:H11"/>
    <mergeCell ref="A1:N1"/>
    <mergeCell ref="A3:C3"/>
    <mergeCell ref="B6:C7"/>
    <mergeCell ref="G6:H7"/>
    <mergeCell ref="E7:F7"/>
    <mergeCell ref="D6:F6"/>
    <mergeCell ref="C67:E67"/>
    <mergeCell ref="B12:C12"/>
    <mergeCell ref="G12:H12"/>
    <mergeCell ref="B13:C13"/>
    <mergeCell ref="G13:H13"/>
    <mergeCell ref="A30:C30"/>
    <mergeCell ref="A32:C32"/>
    <mergeCell ref="C37:D37"/>
    <mergeCell ref="C38:D38"/>
    <mergeCell ref="C39:D39"/>
    <mergeCell ref="C40:D40"/>
    <mergeCell ref="C66:E66"/>
    <mergeCell ref="B159:C159"/>
    <mergeCell ref="E163:F163"/>
    <mergeCell ref="E162:F162"/>
    <mergeCell ref="E161:F161"/>
    <mergeCell ref="E160:F160"/>
    <mergeCell ref="E159:F159"/>
    <mergeCell ref="B160:C160"/>
    <mergeCell ref="B161:C161"/>
    <mergeCell ref="B162:C162"/>
    <mergeCell ref="B163:C163"/>
    <mergeCell ref="C68:E68"/>
    <mergeCell ref="C69:E69"/>
    <mergeCell ref="A112:C112"/>
    <mergeCell ref="A139:C139"/>
    <mergeCell ref="B158:C158"/>
    <mergeCell ref="E158:F158"/>
    <mergeCell ref="B186:C186"/>
    <mergeCell ref="B190:C190"/>
    <mergeCell ref="E190:F190"/>
    <mergeCell ref="B191:C191"/>
    <mergeCell ref="E191:F191"/>
    <mergeCell ref="B187:C187"/>
    <mergeCell ref="E187:F187"/>
    <mergeCell ref="B188:C188"/>
    <mergeCell ref="E188:F188"/>
    <mergeCell ref="B189:C189"/>
    <mergeCell ref="E189:F189"/>
    <mergeCell ref="E186:F186"/>
  </mergeCells>
  <pageMargins left="0.70866141732283472" right="0.15748031496062992" top="0.78740157480314965" bottom="0.59055118110236227" header="0.11811023622047245" footer="0.11811023622047245"/>
  <pageSetup paperSize="9" orientation="landscape" r:id="rId1"/>
  <headerFooter alignWithMargins="0">
    <oddHeader>&amp;Cหน้าที่ &amp;P&amp;R&amp;A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E58"/>
  <sheetViews>
    <sheetView topLeftCell="A24" zoomScaleNormal="100" zoomScaleSheetLayoutView="85" workbookViewId="0">
      <selection activeCell="B59" sqref="B59"/>
    </sheetView>
  </sheetViews>
  <sheetFormatPr defaultColWidth="9.140625" defaultRowHeight="21"/>
  <cols>
    <col min="1" max="1" width="7.28515625" style="19" customWidth="1"/>
    <col min="2" max="2" width="37.42578125" style="14" customWidth="1"/>
    <col min="3" max="3" width="15.85546875" style="14" customWidth="1"/>
    <col min="4" max="4" width="16" style="14" customWidth="1"/>
    <col min="5" max="5" width="19.140625" style="14" customWidth="1"/>
    <col min="6" max="16384" width="9.140625" style="14"/>
  </cols>
  <sheetData>
    <row r="1" spans="1:5">
      <c r="A1" s="321" t="s">
        <v>506</v>
      </c>
      <c r="B1" s="321"/>
      <c r="C1" s="321"/>
      <c r="D1" s="321"/>
      <c r="E1" s="321"/>
    </row>
    <row r="2" spans="1:5" ht="15.75" customHeight="1">
      <c r="A2" s="322"/>
      <c r="B2" s="322"/>
      <c r="C2" s="322"/>
      <c r="D2" s="322"/>
      <c r="E2" s="322"/>
    </row>
    <row r="3" spans="1:5">
      <c r="A3" s="318" t="s">
        <v>507</v>
      </c>
      <c r="B3" s="318" t="s">
        <v>3</v>
      </c>
      <c r="C3" s="318" t="s">
        <v>4</v>
      </c>
      <c r="D3" s="318" t="s">
        <v>508</v>
      </c>
      <c r="E3" s="319" t="s">
        <v>509</v>
      </c>
    </row>
    <row r="4" spans="1:5" s="19" customFormat="1" ht="13.7" customHeight="1">
      <c r="A4" s="318"/>
      <c r="B4" s="318"/>
      <c r="C4" s="318"/>
      <c r="D4" s="318"/>
      <c r="E4" s="320"/>
    </row>
    <row r="5" spans="1:5" s="16" customFormat="1">
      <c r="A5" s="258">
        <v>1</v>
      </c>
      <c r="B5" s="103" t="s">
        <v>510</v>
      </c>
      <c r="C5" s="103" t="s">
        <v>511</v>
      </c>
      <c r="D5" s="103" t="s">
        <v>512</v>
      </c>
      <c r="E5" s="259" t="s">
        <v>513</v>
      </c>
    </row>
    <row r="6" spans="1:5" s="16" customFormat="1">
      <c r="A6" s="260">
        <v>2</v>
      </c>
      <c r="B6" s="62" t="s">
        <v>510</v>
      </c>
      <c r="C6" s="261" t="s">
        <v>514</v>
      </c>
      <c r="D6" s="62" t="s">
        <v>515</v>
      </c>
      <c r="E6" s="262" t="s">
        <v>513</v>
      </c>
    </row>
    <row r="7" spans="1:5" s="263" customFormat="1">
      <c r="A7" s="262">
        <v>3</v>
      </c>
      <c r="B7" s="62" t="s">
        <v>510</v>
      </c>
      <c r="C7" s="62" t="s">
        <v>516</v>
      </c>
      <c r="D7" s="62" t="s">
        <v>517</v>
      </c>
      <c r="E7" s="262" t="s">
        <v>513</v>
      </c>
    </row>
    <row r="8" spans="1:5" s="263" customFormat="1">
      <c r="A8" s="260">
        <v>4</v>
      </c>
      <c r="B8" s="62" t="s">
        <v>510</v>
      </c>
      <c r="C8" s="261" t="s">
        <v>518</v>
      </c>
      <c r="D8" s="62" t="s">
        <v>519</v>
      </c>
      <c r="E8" s="262" t="s">
        <v>513</v>
      </c>
    </row>
    <row r="9" spans="1:5" s="263" customFormat="1">
      <c r="A9" s="260">
        <v>5</v>
      </c>
      <c r="B9" s="62" t="s">
        <v>510</v>
      </c>
      <c r="C9" s="62" t="s">
        <v>520</v>
      </c>
      <c r="D9" s="62" t="s">
        <v>521</v>
      </c>
      <c r="E9" s="262" t="s">
        <v>513</v>
      </c>
    </row>
    <row r="10" spans="1:5" s="263" customFormat="1">
      <c r="A10" s="262">
        <v>6</v>
      </c>
      <c r="B10" s="62" t="s">
        <v>510</v>
      </c>
      <c r="C10" s="62" t="s">
        <v>522</v>
      </c>
      <c r="D10" s="62" t="s">
        <v>523</v>
      </c>
      <c r="E10" s="262" t="s">
        <v>513</v>
      </c>
    </row>
    <row r="11" spans="1:5" s="263" customFormat="1">
      <c r="A11" s="260">
        <v>7</v>
      </c>
      <c r="B11" s="62" t="s">
        <v>510</v>
      </c>
      <c r="C11" s="261" t="s">
        <v>524</v>
      </c>
      <c r="D11" s="62" t="s">
        <v>525</v>
      </c>
      <c r="E11" s="262" t="s">
        <v>513</v>
      </c>
    </row>
    <row r="12" spans="1:5" s="263" customFormat="1">
      <c r="A12" s="260">
        <v>8</v>
      </c>
      <c r="B12" s="62" t="s">
        <v>510</v>
      </c>
      <c r="C12" s="261" t="s">
        <v>526</v>
      </c>
      <c r="D12" s="62" t="s">
        <v>527</v>
      </c>
      <c r="E12" s="262" t="s">
        <v>513</v>
      </c>
    </row>
    <row r="13" spans="1:5" s="263" customFormat="1">
      <c r="A13" s="262">
        <v>9</v>
      </c>
      <c r="B13" s="62" t="s">
        <v>510</v>
      </c>
      <c r="C13" s="261" t="s">
        <v>528</v>
      </c>
      <c r="D13" s="62" t="s">
        <v>529</v>
      </c>
      <c r="E13" s="262" t="s">
        <v>513</v>
      </c>
    </row>
    <row r="14" spans="1:5" s="16" customFormat="1">
      <c r="A14" s="260">
        <v>10</v>
      </c>
      <c r="B14" s="62" t="s">
        <v>510</v>
      </c>
      <c r="C14" s="261" t="s">
        <v>530</v>
      </c>
      <c r="D14" s="62" t="s">
        <v>531</v>
      </c>
      <c r="E14" s="262" t="s">
        <v>513</v>
      </c>
    </row>
    <row r="15" spans="1:5" s="16" customFormat="1">
      <c r="A15" s="260">
        <v>11</v>
      </c>
      <c r="B15" s="62" t="s">
        <v>510</v>
      </c>
      <c r="C15" s="261" t="s">
        <v>532</v>
      </c>
      <c r="D15" s="62" t="s">
        <v>533</v>
      </c>
      <c r="E15" s="262" t="s">
        <v>513</v>
      </c>
    </row>
    <row r="16" spans="1:5" s="16" customFormat="1">
      <c r="A16" s="264">
        <v>12</v>
      </c>
      <c r="B16" s="60" t="s">
        <v>510</v>
      </c>
      <c r="C16" s="60" t="s">
        <v>534</v>
      </c>
      <c r="D16" s="60" t="s">
        <v>535</v>
      </c>
      <c r="E16" s="264" t="s">
        <v>513</v>
      </c>
    </row>
    <row r="17" spans="1:5" ht="13.15" customHeight="1"/>
    <row r="18" spans="1:5">
      <c r="A18" s="265" t="s">
        <v>536</v>
      </c>
      <c r="E18" s="49"/>
    </row>
    <row r="19" spans="1:5" ht="11.85" customHeight="1">
      <c r="A19" s="265"/>
      <c r="E19" s="49"/>
    </row>
    <row r="20" spans="1:5">
      <c r="A20" s="317" t="s">
        <v>537</v>
      </c>
      <c r="B20" s="317"/>
      <c r="C20" s="317"/>
      <c r="D20" s="317"/>
      <c r="E20" s="317"/>
    </row>
    <row r="21" spans="1:5">
      <c r="A21" s="318" t="s">
        <v>507</v>
      </c>
      <c r="B21" s="318" t="s">
        <v>3</v>
      </c>
      <c r="C21" s="318" t="s">
        <v>4</v>
      </c>
      <c r="D21" s="318" t="s">
        <v>508</v>
      </c>
      <c r="E21" s="319" t="s">
        <v>509</v>
      </c>
    </row>
    <row r="22" spans="1:5">
      <c r="A22" s="318"/>
      <c r="B22" s="318"/>
      <c r="C22" s="318"/>
      <c r="D22" s="318"/>
      <c r="E22" s="320"/>
    </row>
    <row r="23" spans="1:5">
      <c r="A23" s="259">
        <v>1</v>
      </c>
      <c r="B23" s="266" t="s">
        <v>538</v>
      </c>
      <c r="C23" s="266" t="s">
        <v>511</v>
      </c>
      <c r="D23" s="103" t="s">
        <v>512</v>
      </c>
      <c r="E23" s="259" t="s">
        <v>539</v>
      </c>
    </row>
    <row r="24" spans="1:5">
      <c r="A24" s="262">
        <v>2</v>
      </c>
      <c r="B24" s="261" t="s">
        <v>540</v>
      </c>
      <c r="C24" s="261" t="s">
        <v>514</v>
      </c>
      <c r="D24" s="62" t="s">
        <v>515</v>
      </c>
      <c r="E24" s="262" t="s">
        <v>539</v>
      </c>
    </row>
    <row r="25" spans="1:5">
      <c r="A25" s="262">
        <v>3</v>
      </c>
      <c r="B25" s="62" t="s">
        <v>541</v>
      </c>
      <c r="C25" s="62" t="s">
        <v>542</v>
      </c>
      <c r="D25" s="62" t="s">
        <v>543</v>
      </c>
      <c r="E25" s="262" t="s">
        <v>539</v>
      </c>
    </row>
    <row r="26" spans="1:5">
      <c r="A26" s="262">
        <v>4</v>
      </c>
      <c r="B26" s="261" t="s">
        <v>540</v>
      </c>
      <c r="C26" s="62" t="s">
        <v>544</v>
      </c>
      <c r="D26" s="62" t="s">
        <v>545</v>
      </c>
      <c r="E26" s="262" t="s">
        <v>539</v>
      </c>
    </row>
    <row r="27" spans="1:5">
      <c r="A27" s="262">
        <v>5</v>
      </c>
      <c r="B27" s="62" t="s">
        <v>546</v>
      </c>
      <c r="C27" s="62" t="s">
        <v>547</v>
      </c>
      <c r="D27" s="62" t="s">
        <v>545</v>
      </c>
      <c r="E27" s="262" t="s">
        <v>539</v>
      </c>
    </row>
    <row r="28" spans="1:5">
      <c r="A28" s="262">
        <v>6</v>
      </c>
      <c r="B28" s="62" t="s">
        <v>541</v>
      </c>
      <c r="C28" s="261" t="s">
        <v>548</v>
      </c>
      <c r="D28" s="62" t="s">
        <v>549</v>
      </c>
      <c r="E28" s="262" t="s">
        <v>539</v>
      </c>
    </row>
    <row r="29" spans="1:5">
      <c r="A29" s="262">
        <v>7</v>
      </c>
      <c r="B29" s="62" t="s">
        <v>541</v>
      </c>
      <c r="C29" s="62" t="s">
        <v>550</v>
      </c>
      <c r="D29" s="62" t="s">
        <v>549</v>
      </c>
      <c r="E29" s="262" t="s">
        <v>539</v>
      </c>
    </row>
    <row r="30" spans="1:5">
      <c r="A30" s="262">
        <v>8</v>
      </c>
      <c r="B30" s="261" t="s">
        <v>540</v>
      </c>
      <c r="C30" s="261" t="s">
        <v>551</v>
      </c>
      <c r="D30" s="62" t="s">
        <v>517</v>
      </c>
      <c r="E30" s="262" t="s">
        <v>539</v>
      </c>
    </row>
    <row r="31" spans="1:5">
      <c r="A31" s="262">
        <v>9</v>
      </c>
      <c r="B31" s="62" t="s">
        <v>541</v>
      </c>
      <c r="C31" s="62" t="s">
        <v>552</v>
      </c>
      <c r="D31" s="62" t="s">
        <v>553</v>
      </c>
      <c r="E31" s="262" t="s">
        <v>539</v>
      </c>
    </row>
    <row r="32" spans="1:5">
      <c r="A32" s="262">
        <v>10</v>
      </c>
      <c r="B32" s="261" t="s">
        <v>540</v>
      </c>
      <c r="C32" s="62" t="s">
        <v>518</v>
      </c>
      <c r="D32" s="62" t="s">
        <v>519</v>
      </c>
      <c r="E32" s="262" t="s">
        <v>539</v>
      </c>
    </row>
    <row r="33" spans="1:5">
      <c r="A33" s="262">
        <v>11</v>
      </c>
      <c r="B33" s="62" t="s">
        <v>541</v>
      </c>
      <c r="C33" s="62" t="s">
        <v>554</v>
      </c>
      <c r="D33" s="62" t="s">
        <v>521</v>
      </c>
      <c r="E33" s="262" t="s">
        <v>539</v>
      </c>
    </row>
    <row r="34" spans="1:5">
      <c r="A34" s="262">
        <v>12</v>
      </c>
      <c r="B34" s="261" t="s">
        <v>540</v>
      </c>
      <c r="C34" s="261" t="s">
        <v>555</v>
      </c>
      <c r="D34" s="62" t="s">
        <v>556</v>
      </c>
      <c r="E34" s="262" t="s">
        <v>539</v>
      </c>
    </row>
    <row r="35" spans="1:5">
      <c r="A35" s="262">
        <v>13</v>
      </c>
      <c r="B35" s="261" t="s">
        <v>540</v>
      </c>
      <c r="C35" s="62" t="s">
        <v>557</v>
      </c>
      <c r="D35" s="62" t="s">
        <v>558</v>
      </c>
      <c r="E35" s="262" t="s">
        <v>539</v>
      </c>
    </row>
    <row r="36" spans="1:5">
      <c r="A36" s="262">
        <v>14</v>
      </c>
      <c r="B36" s="261" t="s">
        <v>540</v>
      </c>
      <c r="C36" s="261" t="s">
        <v>559</v>
      </c>
      <c r="D36" s="62" t="s">
        <v>525</v>
      </c>
      <c r="E36" s="262" t="s">
        <v>539</v>
      </c>
    </row>
    <row r="37" spans="1:5">
      <c r="A37" s="262">
        <v>15</v>
      </c>
      <c r="B37" s="62" t="s">
        <v>560</v>
      </c>
      <c r="C37" s="62" t="s">
        <v>559</v>
      </c>
      <c r="D37" s="62" t="s">
        <v>525</v>
      </c>
      <c r="E37" s="262" t="s">
        <v>539</v>
      </c>
    </row>
    <row r="38" spans="1:5">
      <c r="A38" s="262">
        <v>16</v>
      </c>
      <c r="B38" s="261" t="s">
        <v>540</v>
      </c>
      <c r="C38" s="261" t="s">
        <v>561</v>
      </c>
      <c r="D38" s="62" t="s">
        <v>527</v>
      </c>
      <c r="E38" s="262" t="s">
        <v>539</v>
      </c>
    </row>
    <row r="39" spans="1:5">
      <c r="A39" s="262">
        <v>17</v>
      </c>
      <c r="B39" s="62" t="s">
        <v>541</v>
      </c>
      <c r="C39" s="261" t="s">
        <v>562</v>
      </c>
      <c r="D39" s="62" t="s">
        <v>563</v>
      </c>
      <c r="E39" s="262" t="s">
        <v>539</v>
      </c>
    </row>
    <row r="40" spans="1:5">
      <c r="A40" s="262">
        <v>18</v>
      </c>
      <c r="B40" s="261" t="s">
        <v>540</v>
      </c>
      <c r="C40" s="62" t="s">
        <v>564</v>
      </c>
      <c r="D40" s="62" t="s">
        <v>565</v>
      </c>
      <c r="E40" s="262" t="s">
        <v>539</v>
      </c>
    </row>
    <row r="41" spans="1:5">
      <c r="A41" s="262">
        <v>19</v>
      </c>
      <c r="B41" s="261" t="s">
        <v>540</v>
      </c>
      <c r="C41" s="62" t="s">
        <v>566</v>
      </c>
      <c r="D41" s="62" t="s">
        <v>567</v>
      </c>
      <c r="E41" s="262" t="s">
        <v>539</v>
      </c>
    </row>
    <row r="42" spans="1:5">
      <c r="A42" s="262">
        <v>20</v>
      </c>
      <c r="B42" s="62" t="s">
        <v>541</v>
      </c>
      <c r="C42" s="62" t="s">
        <v>568</v>
      </c>
      <c r="D42" s="62" t="s">
        <v>569</v>
      </c>
      <c r="E42" s="262" t="s">
        <v>539</v>
      </c>
    </row>
    <row r="43" spans="1:5">
      <c r="A43" s="262">
        <v>21</v>
      </c>
      <c r="B43" s="261" t="s">
        <v>570</v>
      </c>
      <c r="C43" s="261" t="s">
        <v>571</v>
      </c>
      <c r="D43" s="62" t="s">
        <v>572</v>
      </c>
      <c r="E43" s="262" t="s">
        <v>539</v>
      </c>
    </row>
    <row r="44" spans="1:5">
      <c r="A44" s="262">
        <v>22</v>
      </c>
      <c r="B44" s="261" t="s">
        <v>540</v>
      </c>
      <c r="C44" s="62" t="s">
        <v>573</v>
      </c>
      <c r="D44" s="62" t="s">
        <v>533</v>
      </c>
      <c r="E44" s="262" t="s">
        <v>539</v>
      </c>
    </row>
    <row r="45" spans="1:5">
      <c r="A45" s="262">
        <v>23</v>
      </c>
      <c r="B45" s="62" t="s">
        <v>541</v>
      </c>
      <c r="C45" s="62" t="s">
        <v>574</v>
      </c>
      <c r="D45" s="62" t="s">
        <v>575</v>
      </c>
      <c r="E45" s="262" t="s">
        <v>539</v>
      </c>
    </row>
    <row r="46" spans="1:5">
      <c r="A46" s="262">
        <v>24</v>
      </c>
      <c r="B46" s="261" t="s">
        <v>540</v>
      </c>
      <c r="C46" s="62" t="s">
        <v>576</v>
      </c>
      <c r="D46" s="62" t="s">
        <v>577</v>
      </c>
      <c r="E46" s="262" t="s">
        <v>539</v>
      </c>
    </row>
    <row r="47" spans="1:5">
      <c r="A47" s="264">
        <v>25</v>
      </c>
      <c r="B47" s="60" t="s">
        <v>541</v>
      </c>
      <c r="C47" s="60" t="s">
        <v>578</v>
      </c>
      <c r="D47" s="60" t="s">
        <v>579</v>
      </c>
      <c r="E47" s="264" t="s">
        <v>539</v>
      </c>
    </row>
    <row r="48" spans="1:5">
      <c r="A48" s="267" t="s">
        <v>580</v>
      </c>
    </row>
    <row r="49" spans="1:5">
      <c r="B49" s="14" t="s">
        <v>581</v>
      </c>
    </row>
    <row r="50" spans="1:5">
      <c r="B50" s="14" t="s">
        <v>582</v>
      </c>
    </row>
    <row r="51" spans="1:5">
      <c r="A51" s="268" t="s">
        <v>583</v>
      </c>
      <c r="B51" s="1"/>
      <c r="C51" s="1"/>
    </row>
    <row r="52" spans="1:5">
      <c r="A52" s="269" t="s">
        <v>584</v>
      </c>
      <c r="B52" s="1"/>
      <c r="C52" s="1"/>
    </row>
    <row r="53" spans="1:5">
      <c r="A53" s="269" t="s">
        <v>585</v>
      </c>
      <c r="B53" s="1"/>
      <c r="C53" s="1"/>
    </row>
    <row r="54" spans="1:5">
      <c r="A54" s="269" t="s">
        <v>586</v>
      </c>
      <c r="B54" s="1"/>
      <c r="C54" s="1"/>
    </row>
    <row r="55" spans="1:5">
      <c r="A55" s="269" t="s">
        <v>587</v>
      </c>
      <c r="B55" s="1"/>
      <c r="C55" s="1"/>
    </row>
    <row r="56" spans="1:5">
      <c r="A56" s="269" t="s">
        <v>588</v>
      </c>
      <c r="B56" s="1"/>
      <c r="C56" s="1"/>
    </row>
    <row r="58" spans="1:5">
      <c r="E58" s="47" t="s">
        <v>0</v>
      </c>
    </row>
  </sheetData>
  <autoFilter ref="A4:E17" xr:uid="{00000000-0009-0000-0000-000001000000}"/>
  <mergeCells count="13">
    <mergeCell ref="A1:E1"/>
    <mergeCell ref="A2:E2"/>
    <mergeCell ref="A3:A4"/>
    <mergeCell ref="B3:B4"/>
    <mergeCell ref="C3:C4"/>
    <mergeCell ref="D3:D4"/>
    <mergeCell ref="E3:E4"/>
    <mergeCell ref="A20:E20"/>
    <mergeCell ref="A21:A22"/>
    <mergeCell ref="B21:B22"/>
    <mergeCell ref="C21:C22"/>
    <mergeCell ref="D21:D22"/>
    <mergeCell ref="E21:E22"/>
  </mergeCells>
  <pageMargins left="0.94488188976377963" right="0.70866141732283472" top="0.98425196850393704" bottom="0.74803149606299213" header="0.31496062992125984" footer="0.31496062992125984"/>
  <pageSetup paperSize="9" scale="96" orientation="portrait" r:id="rId1"/>
  <headerFooter>
    <oddHeader>Page &amp;P&amp;R&amp;A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U36"/>
  <sheetViews>
    <sheetView tabSelected="1" zoomScaleNormal="100" workbookViewId="0">
      <selection activeCell="N35" sqref="N35"/>
    </sheetView>
  </sheetViews>
  <sheetFormatPr defaultColWidth="9.140625" defaultRowHeight="21"/>
  <cols>
    <col min="1" max="1" width="18" style="14" customWidth="1"/>
    <col min="2" max="2" width="12.42578125" style="14" customWidth="1"/>
    <col min="3" max="3" width="11.140625" style="14" customWidth="1"/>
    <col min="4" max="4" width="8.7109375" style="14" customWidth="1"/>
    <col min="5" max="5" width="10.140625" style="14" customWidth="1"/>
    <col min="6" max="6" width="11.42578125" style="14" customWidth="1"/>
    <col min="7" max="7" width="10.7109375" style="14" customWidth="1"/>
    <col min="8" max="9" width="8.5703125" style="14" customWidth="1"/>
    <col min="10" max="10" width="12.28515625" style="14" customWidth="1"/>
    <col min="11" max="11" width="5.5703125" style="285" customWidth="1"/>
    <col min="12" max="12" width="32.140625" style="14" customWidth="1"/>
    <col min="13" max="13" width="13.85546875" style="14" customWidth="1"/>
    <col min="14" max="14" width="14.85546875" style="14" customWidth="1"/>
    <col min="15" max="15" width="15.7109375" style="14" customWidth="1"/>
    <col min="16" max="16" width="12.85546875" style="14" customWidth="1"/>
    <col min="17" max="17" width="12.140625" style="14" customWidth="1"/>
    <col min="18" max="18" width="12.7109375" style="14" customWidth="1"/>
    <col min="19" max="16384" width="9.140625" style="14"/>
  </cols>
  <sheetData>
    <row r="1" spans="1:21">
      <c r="A1" s="326" t="s">
        <v>33</v>
      </c>
      <c r="B1" s="326"/>
      <c r="C1" s="326"/>
      <c r="D1" s="326"/>
      <c r="E1" s="326"/>
      <c r="F1" s="326"/>
      <c r="G1" s="326"/>
      <c r="H1" s="326"/>
      <c r="I1" s="326"/>
      <c r="J1" s="326"/>
      <c r="K1" s="284"/>
      <c r="L1" s="323" t="s">
        <v>34</v>
      </c>
      <c r="M1" s="323"/>
      <c r="N1" s="323"/>
      <c r="O1" s="323"/>
      <c r="P1" s="323"/>
      <c r="Q1" s="323"/>
      <c r="R1" s="13"/>
      <c r="S1" s="13"/>
      <c r="T1" s="13"/>
      <c r="U1" s="13"/>
    </row>
    <row r="2" spans="1:21" ht="27" customHeight="1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  <c r="L2" s="12" t="s">
        <v>35</v>
      </c>
      <c r="M2" s="12"/>
      <c r="N2" s="12"/>
      <c r="O2" s="12"/>
      <c r="P2" s="12"/>
      <c r="Q2" s="12"/>
      <c r="R2" s="12"/>
      <c r="S2" s="12"/>
      <c r="T2" s="12"/>
      <c r="U2" s="12"/>
    </row>
    <row r="3" spans="1:21" ht="8.4499999999999993" customHeight="1"/>
    <row r="4" spans="1:21">
      <c r="A4" s="12" t="s">
        <v>7</v>
      </c>
      <c r="B4" s="12"/>
      <c r="C4" s="12"/>
      <c r="D4" s="12"/>
      <c r="E4" s="12"/>
      <c r="F4" s="12"/>
      <c r="G4" s="12"/>
      <c r="H4" s="12"/>
      <c r="I4" s="12"/>
      <c r="J4" s="12"/>
      <c r="L4" s="12" t="s">
        <v>36</v>
      </c>
      <c r="M4" s="12"/>
      <c r="N4" s="12"/>
      <c r="O4" s="12"/>
      <c r="P4" s="12"/>
      <c r="Q4" s="12"/>
      <c r="R4" s="12"/>
      <c r="S4" s="12"/>
      <c r="T4" s="12"/>
      <c r="U4" s="12"/>
    </row>
    <row r="5" spans="1:21" ht="12.2" customHeight="1"/>
    <row r="6" spans="1:21" s="16" customFormat="1" ht="29.25" customHeight="1">
      <c r="A6" s="329" t="s">
        <v>8</v>
      </c>
      <c r="B6" s="329" t="s">
        <v>37</v>
      </c>
      <c r="C6" s="330"/>
      <c r="D6" s="330"/>
      <c r="E6" s="331"/>
      <c r="F6" s="327" t="s">
        <v>38</v>
      </c>
      <c r="G6" s="327"/>
      <c r="H6" s="327"/>
      <c r="I6" s="328"/>
      <c r="J6" s="15" t="s">
        <v>39</v>
      </c>
      <c r="K6" s="286"/>
      <c r="L6" s="324" t="s">
        <v>8</v>
      </c>
      <c r="M6" s="17" t="s">
        <v>40</v>
      </c>
      <c r="N6" s="15" t="s">
        <v>40</v>
      </c>
      <c r="O6" s="18" t="s">
        <v>32</v>
      </c>
      <c r="P6" s="69"/>
      <c r="Q6" s="19"/>
      <c r="R6" s="14"/>
      <c r="S6" s="14"/>
      <c r="T6" s="14"/>
      <c r="U6" s="14"/>
    </row>
    <row r="7" spans="1:21" s="16" customFormat="1" ht="66.75" customHeight="1">
      <c r="A7" s="329"/>
      <c r="B7" s="20" t="s">
        <v>10</v>
      </c>
      <c r="C7" s="20" t="s">
        <v>11</v>
      </c>
      <c r="D7" s="158" t="s">
        <v>12</v>
      </c>
      <c r="E7" s="22" t="s">
        <v>13</v>
      </c>
      <c r="F7" s="23" t="s">
        <v>10</v>
      </c>
      <c r="G7" s="24" t="s">
        <v>11</v>
      </c>
      <c r="H7" s="22" t="s">
        <v>12</v>
      </c>
      <c r="I7" s="25" t="s">
        <v>13</v>
      </c>
      <c r="J7" s="26" t="s">
        <v>13</v>
      </c>
      <c r="K7" s="286"/>
      <c r="L7" s="325"/>
      <c r="M7" s="21" t="s">
        <v>41</v>
      </c>
      <c r="N7" s="26" t="s">
        <v>42</v>
      </c>
      <c r="O7" s="27"/>
      <c r="P7" s="69"/>
      <c r="Q7" s="19"/>
      <c r="R7" s="14"/>
      <c r="S7" s="14"/>
      <c r="T7" s="14"/>
      <c r="U7" s="14"/>
    </row>
    <row r="8" spans="1:21" s="16" customFormat="1" ht="23.25" customHeight="1">
      <c r="A8" s="28" t="s">
        <v>14</v>
      </c>
      <c r="B8" s="28"/>
      <c r="C8" s="28"/>
      <c r="D8" s="159"/>
      <c r="E8" s="29">
        <f t="shared" ref="E8:E22" si="0">SUM(B8:D8)</f>
        <v>0</v>
      </c>
      <c r="F8" s="30">
        <f>IF(MOD(B8,10)&lt;10,ROUNDDOWN(B8/10,0),ROUNDUP(B8/10,0))</f>
        <v>0</v>
      </c>
      <c r="G8" s="30">
        <f>IF(MOD(C8,8)&lt;8,ROUNDDOWN(C8/8,0),ROUNDUP(C8/8,0))</f>
        <v>0</v>
      </c>
      <c r="H8" s="30">
        <f>IF(MOD(D8,6)&lt;6,ROUNDDOWN(D8/6,0),ROUNDUP(D8/6,0))</f>
        <v>0</v>
      </c>
      <c r="I8" s="30">
        <f>SUM(F8:H8)</f>
        <v>0</v>
      </c>
      <c r="J8" s="31">
        <f>SUM(I8)*2</f>
        <v>0</v>
      </c>
      <c r="K8" s="286"/>
      <c r="L8" s="32" t="s">
        <v>16</v>
      </c>
      <c r="M8" s="33"/>
      <c r="N8" s="34">
        <f t="shared" ref="N8:N19" si="1">IF(MOD(M8,35)&lt;10,ROUNDDOWN(M8/35,0),ROUNDUP(M8/35,0))</f>
        <v>0</v>
      </c>
      <c r="O8" s="35">
        <f>SUM(N8)*35/12</f>
        <v>0</v>
      </c>
      <c r="P8" s="36"/>
      <c r="Q8" s="14"/>
      <c r="R8" s="14"/>
      <c r="S8" s="14"/>
      <c r="T8" s="14"/>
      <c r="U8" s="14"/>
    </row>
    <row r="9" spans="1:21" s="16" customFormat="1" ht="23.25" customHeight="1">
      <c r="A9" s="32" t="s">
        <v>15</v>
      </c>
      <c r="B9" s="32"/>
      <c r="C9" s="32"/>
      <c r="D9" s="160"/>
      <c r="E9" s="37">
        <f t="shared" ref="E9" si="2">SUM(B9:D9)</f>
        <v>0</v>
      </c>
      <c r="F9" s="38">
        <f t="shared" ref="F9" si="3">IF(MOD(B9,10)&lt;10,ROUNDDOWN(B9/10,0),ROUNDUP(B9/10,0))</f>
        <v>0</v>
      </c>
      <c r="G9" s="38">
        <f t="shared" ref="G9" si="4">IF(MOD(C9,8)&lt;8,ROUNDDOWN(C9/8,0),ROUNDUP(C9/8,0))</f>
        <v>0</v>
      </c>
      <c r="H9" s="38">
        <f t="shared" ref="H9" si="5">IF(MOD(D9,6)&lt;6,ROUNDDOWN(D9/6,0),ROUNDUP(D9/6,0))</f>
        <v>0</v>
      </c>
      <c r="I9" s="38">
        <f t="shared" ref="I9" si="6">SUM(F9:H9)</f>
        <v>0</v>
      </c>
      <c r="J9" s="39">
        <f>SUM(I9)*2</f>
        <v>0</v>
      </c>
      <c r="K9" s="286"/>
      <c r="L9" s="32" t="s">
        <v>17</v>
      </c>
      <c r="M9" s="33"/>
      <c r="N9" s="34">
        <f t="shared" si="1"/>
        <v>0</v>
      </c>
      <c r="O9" s="35">
        <f t="shared" ref="O9:O19" si="7">SUM(N9)*35/12</f>
        <v>0</v>
      </c>
      <c r="P9" s="14"/>
      <c r="Q9" s="14"/>
      <c r="R9" s="14"/>
      <c r="S9" s="14"/>
      <c r="T9" s="14"/>
      <c r="U9" s="14"/>
    </row>
    <row r="10" spans="1:21" s="16" customFormat="1" ht="23.25" customHeight="1">
      <c r="A10" s="32" t="s">
        <v>413</v>
      </c>
      <c r="B10" s="32"/>
      <c r="C10" s="32"/>
      <c r="D10" s="160"/>
      <c r="E10" s="37">
        <f t="shared" si="0"/>
        <v>0</v>
      </c>
      <c r="F10" s="38">
        <f t="shared" ref="F10" si="8">IF(MOD(B10,10)&lt;10,ROUNDDOWN(B10/10,0),ROUNDUP(B10/10,0))</f>
        <v>0</v>
      </c>
      <c r="G10" s="38">
        <f t="shared" ref="G10" si="9">IF(MOD(C10,8)&lt;8,ROUNDDOWN(C10/8,0),ROUNDUP(C10/8,0))</f>
        <v>0</v>
      </c>
      <c r="H10" s="38">
        <f t="shared" ref="H10" si="10">IF(MOD(D10,6)&lt;6,ROUNDDOWN(D10/6,0),ROUNDUP(D10/6,0))</f>
        <v>0</v>
      </c>
      <c r="I10" s="38">
        <f t="shared" ref="I10:I22" si="11">SUM(F10:H10)</f>
        <v>0</v>
      </c>
      <c r="J10" s="39">
        <f>SUM(I10)*2</f>
        <v>0</v>
      </c>
      <c r="K10" s="286"/>
      <c r="L10" s="40" t="s">
        <v>18</v>
      </c>
      <c r="M10" s="33"/>
      <c r="N10" s="34">
        <f>IF(MOD(M10,35)&lt;10,ROUNDDOWN(M10/35,0),ROUNDUP(M10/35,0))</f>
        <v>0</v>
      </c>
      <c r="O10" s="35">
        <f t="shared" si="7"/>
        <v>0</v>
      </c>
      <c r="P10" s="14"/>
      <c r="Q10" s="14"/>
      <c r="R10" s="14"/>
      <c r="S10" s="14"/>
      <c r="T10" s="14"/>
      <c r="U10" s="14"/>
    </row>
    <row r="11" spans="1:21" s="16" customFormat="1" ht="23.25" customHeight="1">
      <c r="A11" s="32" t="s">
        <v>16</v>
      </c>
      <c r="B11" s="32"/>
      <c r="C11" s="32"/>
      <c r="D11" s="32"/>
      <c r="E11" s="37">
        <f t="shared" si="0"/>
        <v>0</v>
      </c>
      <c r="F11" s="38">
        <f>IF(MOD(B11,10)&lt;10,ROUNDDOWN(B11/10,0),ROUNDUP(B11/10,0))</f>
        <v>0</v>
      </c>
      <c r="G11" s="38">
        <f>IF(MOD(C11,8)&lt;8,ROUNDDOWN(C11/8,0),ROUNDUP(C11/8,0))</f>
        <v>0</v>
      </c>
      <c r="H11" s="38">
        <f>IF(MOD(D11,6)&lt;6,ROUNDDOWN(D11/6,0),ROUNDUP(D11/6,0))</f>
        <v>0</v>
      </c>
      <c r="I11" s="38">
        <f t="shared" si="11"/>
        <v>0</v>
      </c>
      <c r="J11" s="39">
        <f t="shared" ref="J11:J22" si="12">SUM(I11)*2</f>
        <v>0</v>
      </c>
      <c r="K11" s="286"/>
      <c r="L11" s="40" t="s">
        <v>19</v>
      </c>
      <c r="M11" s="33"/>
      <c r="N11" s="34">
        <f t="shared" si="1"/>
        <v>0</v>
      </c>
      <c r="O11" s="35">
        <f t="shared" si="7"/>
        <v>0</v>
      </c>
      <c r="P11" s="14"/>
      <c r="Q11" s="14"/>
      <c r="R11" s="14"/>
      <c r="S11" s="14"/>
      <c r="T11" s="14"/>
      <c r="U11" s="14"/>
    </row>
    <row r="12" spans="1:21" s="16" customFormat="1" ht="23.25" customHeight="1">
      <c r="A12" s="32" t="s">
        <v>17</v>
      </c>
      <c r="B12" s="32"/>
      <c r="C12" s="32"/>
      <c r="D12" s="32"/>
      <c r="E12" s="37">
        <f t="shared" si="0"/>
        <v>0</v>
      </c>
      <c r="F12" s="38">
        <f t="shared" ref="F12:F22" si="13">IF(MOD(B12,10)&lt;10,ROUNDDOWN(B12/10,0),ROUNDUP(B12/10,0))</f>
        <v>0</v>
      </c>
      <c r="G12" s="38">
        <f t="shared" ref="G12:G22" si="14">IF(MOD(C12,8)&lt;8,ROUNDDOWN(C12/8,0),ROUNDUP(C12/8,0))</f>
        <v>0</v>
      </c>
      <c r="H12" s="38">
        <f t="shared" ref="H12:H22" si="15">IF(MOD(D12,6)&lt;6,ROUNDDOWN(D12/6,0),ROUNDUP(D12/6,0))</f>
        <v>0</v>
      </c>
      <c r="I12" s="38">
        <f t="shared" si="11"/>
        <v>0</v>
      </c>
      <c r="J12" s="39">
        <f t="shared" si="12"/>
        <v>0</v>
      </c>
      <c r="K12" s="286"/>
      <c r="L12" s="40" t="s">
        <v>20</v>
      </c>
      <c r="M12" s="33"/>
      <c r="N12" s="34">
        <f t="shared" si="1"/>
        <v>0</v>
      </c>
      <c r="O12" s="35">
        <f t="shared" si="7"/>
        <v>0</v>
      </c>
      <c r="P12" s="14"/>
      <c r="Q12" s="14"/>
      <c r="R12" s="14"/>
      <c r="S12" s="14"/>
      <c r="T12" s="14"/>
      <c r="U12" s="14"/>
    </row>
    <row r="13" spans="1:21" s="16" customFormat="1" ht="23.25" customHeight="1">
      <c r="A13" s="40" t="s">
        <v>18</v>
      </c>
      <c r="B13" s="32"/>
      <c r="C13" s="32"/>
      <c r="D13" s="32"/>
      <c r="E13" s="37">
        <f t="shared" si="0"/>
        <v>0</v>
      </c>
      <c r="F13" s="38">
        <f t="shared" si="13"/>
        <v>0</v>
      </c>
      <c r="G13" s="38">
        <f t="shared" si="14"/>
        <v>0</v>
      </c>
      <c r="H13" s="38">
        <f t="shared" si="15"/>
        <v>0</v>
      </c>
      <c r="I13" s="38">
        <f t="shared" si="11"/>
        <v>0</v>
      </c>
      <c r="J13" s="39">
        <f t="shared" si="12"/>
        <v>0</v>
      </c>
      <c r="K13" s="286"/>
      <c r="L13" s="40" t="s">
        <v>21</v>
      </c>
      <c r="M13" s="33"/>
      <c r="N13" s="34">
        <f t="shared" si="1"/>
        <v>0</v>
      </c>
      <c r="O13" s="35">
        <f t="shared" si="7"/>
        <v>0</v>
      </c>
      <c r="P13" s="14"/>
      <c r="Q13" s="14"/>
      <c r="R13" s="14"/>
      <c r="S13" s="14"/>
      <c r="T13" s="14"/>
      <c r="U13" s="14"/>
    </row>
    <row r="14" spans="1:21" ht="23.25" customHeight="1">
      <c r="A14" s="40" t="s">
        <v>19</v>
      </c>
      <c r="B14" s="32"/>
      <c r="C14" s="32"/>
      <c r="D14" s="32"/>
      <c r="E14" s="37">
        <f t="shared" si="0"/>
        <v>0</v>
      </c>
      <c r="F14" s="38">
        <f t="shared" si="13"/>
        <v>0</v>
      </c>
      <c r="G14" s="38">
        <f t="shared" si="14"/>
        <v>0</v>
      </c>
      <c r="H14" s="38">
        <f t="shared" si="15"/>
        <v>0</v>
      </c>
      <c r="I14" s="38">
        <f t="shared" si="11"/>
        <v>0</v>
      </c>
      <c r="J14" s="39">
        <f t="shared" si="12"/>
        <v>0</v>
      </c>
      <c r="L14" s="32" t="s">
        <v>22</v>
      </c>
      <c r="M14" s="33"/>
      <c r="N14" s="34">
        <f t="shared" si="1"/>
        <v>0</v>
      </c>
      <c r="O14" s="35">
        <f t="shared" si="7"/>
        <v>0</v>
      </c>
    </row>
    <row r="15" spans="1:21" ht="23.25" customHeight="1">
      <c r="A15" s="40" t="s">
        <v>20</v>
      </c>
      <c r="B15" s="32"/>
      <c r="C15" s="32"/>
      <c r="D15" s="32"/>
      <c r="E15" s="37">
        <f t="shared" si="0"/>
        <v>0</v>
      </c>
      <c r="F15" s="38">
        <f t="shared" si="13"/>
        <v>0</v>
      </c>
      <c r="G15" s="38">
        <f t="shared" si="14"/>
        <v>0</v>
      </c>
      <c r="H15" s="38">
        <f t="shared" si="15"/>
        <v>0</v>
      </c>
      <c r="I15" s="38">
        <f t="shared" si="11"/>
        <v>0</v>
      </c>
      <c r="J15" s="39">
        <f t="shared" si="12"/>
        <v>0</v>
      </c>
      <c r="L15" s="32" t="s">
        <v>23</v>
      </c>
      <c r="M15" s="33"/>
      <c r="N15" s="34">
        <f t="shared" si="1"/>
        <v>0</v>
      </c>
      <c r="O15" s="35">
        <f t="shared" si="7"/>
        <v>0</v>
      </c>
    </row>
    <row r="16" spans="1:21" ht="23.25" customHeight="1">
      <c r="A16" s="40" t="s">
        <v>21</v>
      </c>
      <c r="B16" s="32"/>
      <c r="C16" s="32"/>
      <c r="D16" s="32"/>
      <c r="E16" s="37">
        <f t="shared" si="0"/>
        <v>0</v>
      </c>
      <c r="F16" s="38">
        <f t="shared" si="13"/>
        <v>0</v>
      </c>
      <c r="G16" s="38">
        <f t="shared" si="14"/>
        <v>0</v>
      </c>
      <c r="H16" s="38">
        <f t="shared" si="15"/>
        <v>0</v>
      </c>
      <c r="I16" s="38">
        <f t="shared" si="11"/>
        <v>0</v>
      </c>
      <c r="J16" s="39">
        <f t="shared" si="12"/>
        <v>0</v>
      </c>
      <c r="L16" s="32" t="s">
        <v>24</v>
      </c>
      <c r="M16" s="33"/>
      <c r="N16" s="34">
        <f t="shared" si="1"/>
        <v>0</v>
      </c>
      <c r="O16" s="35">
        <f t="shared" si="7"/>
        <v>0</v>
      </c>
    </row>
    <row r="17" spans="1:21">
      <c r="A17" s="32" t="s">
        <v>22</v>
      </c>
      <c r="B17" s="32"/>
      <c r="C17" s="32"/>
      <c r="D17" s="32"/>
      <c r="E17" s="37">
        <f t="shared" si="0"/>
        <v>0</v>
      </c>
      <c r="F17" s="38">
        <f t="shared" si="13"/>
        <v>0</v>
      </c>
      <c r="G17" s="38">
        <f t="shared" si="14"/>
        <v>0</v>
      </c>
      <c r="H17" s="38">
        <f t="shared" si="15"/>
        <v>0</v>
      </c>
      <c r="I17" s="38">
        <f t="shared" si="11"/>
        <v>0</v>
      </c>
      <c r="J17" s="39">
        <f t="shared" si="12"/>
        <v>0</v>
      </c>
      <c r="L17" s="32" t="s">
        <v>25</v>
      </c>
      <c r="M17" s="33"/>
      <c r="N17" s="34">
        <f t="shared" si="1"/>
        <v>0</v>
      </c>
      <c r="O17" s="35">
        <f t="shared" si="7"/>
        <v>0</v>
      </c>
      <c r="Q17" s="36"/>
    </row>
    <row r="18" spans="1:21">
      <c r="A18" s="32" t="s">
        <v>23</v>
      </c>
      <c r="B18" s="32"/>
      <c r="C18" s="32"/>
      <c r="D18" s="32"/>
      <c r="E18" s="37">
        <f t="shared" si="0"/>
        <v>0</v>
      </c>
      <c r="F18" s="38">
        <f t="shared" si="13"/>
        <v>0</v>
      </c>
      <c r="G18" s="38">
        <f t="shared" si="14"/>
        <v>0</v>
      </c>
      <c r="H18" s="38">
        <f t="shared" si="15"/>
        <v>0</v>
      </c>
      <c r="I18" s="38">
        <f t="shared" si="11"/>
        <v>0</v>
      </c>
      <c r="J18" s="39">
        <f t="shared" si="12"/>
        <v>0</v>
      </c>
      <c r="L18" s="32" t="s">
        <v>26</v>
      </c>
      <c r="M18" s="33"/>
      <c r="N18" s="34">
        <f t="shared" si="1"/>
        <v>0</v>
      </c>
      <c r="O18" s="35">
        <f t="shared" si="7"/>
        <v>0</v>
      </c>
    </row>
    <row r="19" spans="1:21">
      <c r="A19" s="32" t="s">
        <v>24</v>
      </c>
      <c r="B19" s="32"/>
      <c r="C19" s="32"/>
      <c r="D19" s="32"/>
      <c r="E19" s="37">
        <f t="shared" si="0"/>
        <v>0</v>
      </c>
      <c r="F19" s="38">
        <f t="shared" si="13"/>
        <v>0</v>
      </c>
      <c r="G19" s="38">
        <f t="shared" si="14"/>
        <v>0</v>
      </c>
      <c r="H19" s="38">
        <f t="shared" si="15"/>
        <v>0</v>
      </c>
      <c r="I19" s="38">
        <f t="shared" si="11"/>
        <v>0</v>
      </c>
      <c r="J19" s="39">
        <f t="shared" si="12"/>
        <v>0</v>
      </c>
      <c r="L19" s="41" t="s">
        <v>27</v>
      </c>
      <c r="M19" s="42"/>
      <c r="N19" s="34">
        <f t="shared" si="1"/>
        <v>0</v>
      </c>
      <c r="O19" s="43">
        <f t="shared" si="7"/>
        <v>0</v>
      </c>
    </row>
    <row r="20" spans="1:21">
      <c r="A20" s="32" t="s">
        <v>25</v>
      </c>
      <c r="B20" s="40"/>
      <c r="C20" s="32"/>
      <c r="D20" s="32"/>
      <c r="E20" s="37">
        <f t="shared" si="0"/>
        <v>0</v>
      </c>
      <c r="F20" s="38">
        <f t="shared" si="13"/>
        <v>0</v>
      </c>
      <c r="G20" s="38">
        <f t="shared" si="14"/>
        <v>0</v>
      </c>
      <c r="H20" s="38">
        <f t="shared" si="15"/>
        <v>0</v>
      </c>
      <c r="I20" s="38">
        <f t="shared" si="11"/>
        <v>0</v>
      </c>
      <c r="J20" s="39">
        <f t="shared" si="12"/>
        <v>0</v>
      </c>
      <c r="L20" s="44" t="s">
        <v>28</v>
      </c>
      <c r="M20" s="70">
        <f>SUM(M8:M19)</f>
        <v>0</v>
      </c>
      <c r="N20" s="45">
        <f>SUM(N8:N19)</f>
        <v>0</v>
      </c>
      <c r="O20" s="46">
        <f>ROUND((N20)*35/12,0)</f>
        <v>0</v>
      </c>
      <c r="P20" s="36"/>
    </row>
    <row r="21" spans="1:21">
      <c r="A21" s="32" t="s">
        <v>26</v>
      </c>
      <c r="B21" s="40"/>
      <c r="C21" s="32"/>
      <c r="D21" s="32"/>
      <c r="E21" s="37">
        <f t="shared" si="0"/>
        <v>0</v>
      </c>
      <c r="F21" s="38">
        <f t="shared" si="13"/>
        <v>0</v>
      </c>
      <c r="G21" s="38">
        <f t="shared" si="14"/>
        <v>0</v>
      </c>
      <c r="H21" s="38">
        <f t="shared" si="15"/>
        <v>0</v>
      </c>
      <c r="I21" s="38">
        <f t="shared" si="11"/>
        <v>0</v>
      </c>
      <c r="J21" s="39">
        <f t="shared" si="12"/>
        <v>0</v>
      </c>
      <c r="O21" s="47" t="s">
        <v>0</v>
      </c>
    </row>
    <row r="22" spans="1:21" s="48" customFormat="1">
      <c r="A22" s="41" t="s">
        <v>27</v>
      </c>
      <c r="B22" s="40"/>
      <c r="C22" s="32"/>
      <c r="D22" s="32"/>
      <c r="E22" s="37">
        <f t="shared" si="0"/>
        <v>0</v>
      </c>
      <c r="F22" s="38">
        <f t="shared" si="13"/>
        <v>0</v>
      </c>
      <c r="G22" s="38">
        <f t="shared" si="14"/>
        <v>0</v>
      </c>
      <c r="H22" s="38">
        <f t="shared" si="15"/>
        <v>0</v>
      </c>
      <c r="I22" s="38">
        <f t="shared" si="11"/>
        <v>0</v>
      </c>
      <c r="J22" s="39">
        <f t="shared" si="12"/>
        <v>0</v>
      </c>
      <c r="K22" s="287"/>
      <c r="L22" s="14"/>
      <c r="M22" s="14"/>
      <c r="N22" s="14"/>
      <c r="O22" s="49"/>
      <c r="P22" s="14"/>
      <c r="Q22" s="14"/>
      <c r="R22" s="14"/>
      <c r="S22" s="14"/>
      <c r="T22" s="14"/>
      <c r="U22" s="14"/>
    </row>
    <row r="23" spans="1:21" ht="30.2" customHeight="1">
      <c r="A23" s="44" t="s">
        <v>28</v>
      </c>
      <c r="B23" s="50">
        <f t="shared" ref="B23:I23" si="16">SUM(B8:B22)</f>
        <v>0</v>
      </c>
      <c r="C23" s="50">
        <f t="shared" si="16"/>
        <v>0</v>
      </c>
      <c r="D23" s="50">
        <f t="shared" si="16"/>
        <v>0</v>
      </c>
      <c r="E23" s="50">
        <f t="shared" si="16"/>
        <v>0</v>
      </c>
      <c r="F23" s="50">
        <f t="shared" si="16"/>
        <v>0</v>
      </c>
      <c r="G23" s="50">
        <f t="shared" si="16"/>
        <v>0</v>
      </c>
      <c r="H23" s="50">
        <f t="shared" si="16"/>
        <v>0</v>
      </c>
      <c r="I23" s="50">
        <f t="shared" si="16"/>
        <v>0</v>
      </c>
      <c r="J23" s="67">
        <f>SUM(J8:J22)</f>
        <v>0</v>
      </c>
      <c r="L23" s="12" t="s">
        <v>43</v>
      </c>
      <c r="M23" s="12"/>
      <c r="N23" s="12"/>
      <c r="O23" s="12"/>
      <c r="Q23" s="12"/>
      <c r="R23" s="12"/>
      <c r="S23" s="12"/>
      <c r="T23" s="12"/>
    </row>
    <row r="24" spans="1:21">
      <c r="J24" s="47" t="s">
        <v>0</v>
      </c>
      <c r="L24" s="51" t="s">
        <v>29</v>
      </c>
      <c r="M24" s="52">
        <f>IF(N20&lt;=0,0,IF(N20&lt;=2,1,IF(N20&lt;=6,2,IF(N20&lt;=14,3,IF(N20&lt;=23,4,IF(N20&lt;=24,5,IF(N20&lt;=24,1,5)))))))</f>
        <v>0</v>
      </c>
      <c r="N24" s="51" t="s">
        <v>30</v>
      </c>
      <c r="O24" s="52">
        <f>SUM(O20)-M24</f>
        <v>0</v>
      </c>
      <c r="P24" s="51" t="s">
        <v>31</v>
      </c>
      <c r="Q24" s="52">
        <f>SUM(O24)+M24</f>
        <v>0</v>
      </c>
      <c r="R24" s="54"/>
    </row>
    <row r="25" spans="1:21">
      <c r="J25" s="49"/>
    </row>
    <row r="26" spans="1:21">
      <c r="A26" s="12" t="s">
        <v>43</v>
      </c>
      <c r="B26" s="12"/>
      <c r="C26" s="12"/>
      <c r="D26" s="12"/>
      <c r="F26" s="12"/>
      <c r="G26" s="12"/>
      <c r="H26" s="12"/>
      <c r="I26" s="12"/>
    </row>
    <row r="27" spans="1:21">
      <c r="A27" s="51" t="s">
        <v>29</v>
      </c>
      <c r="B27" s="55">
        <f>IF(I23&lt;=0,0,IF(I23&lt;=5,1,IF(I23&lt;=13,2,IF(I23&lt;=21,3,IF(I23&lt;=29,4,IF(E23&lt;=30,5,IF(E23&lt;=30,1,5)))))))</f>
        <v>0</v>
      </c>
      <c r="C27" s="54"/>
      <c r="E27" s="51" t="s">
        <v>30</v>
      </c>
      <c r="F27" s="53">
        <f>SUM(J23)-B27</f>
        <v>0</v>
      </c>
      <c r="G27" s="54"/>
      <c r="I27" s="51" t="s">
        <v>31</v>
      </c>
      <c r="J27" s="53">
        <f>SUM(F27)+B27</f>
        <v>0</v>
      </c>
      <c r="L27" s="12" t="s">
        <v>666</v>
      </c>
      <c r="M27" s="280"/>
    </row>
    <row r="28" spans="1:21">
      <c r="A28" s="51"/>
      <c r="B28" s="56"/>
      <c r="C28" s="54"/>
      <c r="E28" s="51"/>
      <c r="F28" s="57"/>
      <c r="G28" s="54"/>
      <c r="I28" s="51"/>
      <c r="J28" s="57"/>
    </row>
    <row r="29" spans="1:21" ht="27" customHeight="1">
      <c r="L29" s="12" t="s">
        <v>667</v>
      </c>
      <c r="M29" s="281"/>
    </row>
    <row r="30" spans="1:21" ht="29.25" customHeight="1">
      <c r="A30" s="12" t="s">
        <v>666</v>
      </c>
      <c r="C30" s="280"/>
    </row>
    <row r="31" spans="1:21">
      <c r="L31" s="12" t="s">
        <v>668</v>
      </c>
      <c r="M31" s="282"/>
    </row>
    <row r="32" spans="1:21">
      <c r="A32" s="12" t="s">
        <v>667</v>
      </c>
      <c r="C32" s="281"/>
    </row>
    <row r="33" spans="1:13">
      <c r="L33" s="12" t="s">
        <v>669</v>
      </c>
      <c r="M33" s="283"/>
    </row>
    <row r="34" spans="1:13">
      <c r="A34" s="12" t="s">
        <v>668</v>
      </c>
      <c r="C34" s="282"/>
    </row>
    <row r="36" spans="1:13">
      <c r="A36" s="12" t="s">
        <v>669</v>
      </c>
      <c r="C36" s="283"/>
    </row>
  </sheetData>
  <mergeCells count="6">
    <mergeCell ref="L1:Q1"/>
    <mergeCell ref="L6:L7"/>
    <mergeCell ref="A1:J1"/>
    <mergeCell ref="F6:I6"/>
    <mergeCell ref="A6:A7"/>
    <mergeCell ref="B6:E6"/>
  </mergeCells>
  <pageMargins left="0.70866141732283472" right="0.35433070866141736" top="0.74803149606299213" bottom="0.74803149606299213" header="0.31496062992125984" footer="0.31496062992125984"/>
  <pageSetup paperSize="9" scale="89" orientation="portrait" r:id="rId1"/>
  <colBreaks count="1" manualBreakCount="1">
    <brk id="10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T59"/>
  <sheetViews>
    <sheetView zoomScaleNormal="100" workbookViewId="0">
      <selection activeCell="E38" sqref="E38"/>
    </sheetView>
  </sheetViews>
  <sheetFormatPr defaultColWidth="9.140625" defaultRowHeight="21"/>
  <cols>
    <col min="1" max="1" width="4.7109375" style="14" customWidth="1"/>
    <col min="2" max="2" width="16.7109375" style="14" customWidth="1"/>
    <col min="3" max="3" width="11.28515625" style="14" customWidth="1"/>
    <col min="4" max="4" width="13.28515625" style="14" customWidth="1"/>
    <col min="5" max="5" width="10.140625" style="14" bestFit="1" customWidth="1"/>
    <col min="6" max="6" width="2.5703125" style="14" customWidth="1"/>
    <col min="7" max="7" width="27.7109375" style="14" customWidth="1"/>
    <col min="8" max="8" width="8" style="14" customWidth="1"/>
    <col min="9" max="9" width="9.7109375" style="14" customWidth="1"/>
    <col min="10" max="10" width="8.7109375" style="14" customWidth="1"/>
    <col min="11" max="11" width="7.7109375" style="14" customWidth="1"/>
    <col min="12" max="16384" width="9.140625" style="14"/>
  </cols>
  <sheetData>
    <row r="1" spans="1:20" ht="23.25">
      <c r="A1" s="106" t="s">
        <v>651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0">
      <c r="A2" s="145" t="s">
        <v>175</v>
      </c>
      <c r="B2" s="142"/>
      <c r="C2" s="142"/>
      <c r="D2" s="142"/>
      <c r="E2" s="142"/>
    </row>
    <row r="3" spans="1:20">
      <c r="A3" s="146">
        <v>1</v>
      </c>
      <c r="B3" s="142" t="s">
        <v>400</v>
      </c>
      <c r="C3" s="142"/>
      <c r="D3" s="165"/>
      <c r="G3" s="162" t="str">
        <f>IF(D3="","",IF(LEN(D3)=8,"","**กรุณากรอกรหัส DMC ให้ครบ 8 หลัก**"))</f>
        <v/>
      </c>
    </row>
    <row r="4" spans="1:20">
      <c r="A4" s="146">
        <v>2</v>
      </c>
      <c r="B4" s="142" t="s">
        <v>3</v>
      </c>
      <c r="C4" s="332"/>
      <c r="D4" s="332"/>
      <c r="E4" s="332"/>
      <c r="G4" s="14" t="s">
        <v>377</v>
      </c>
      <c r="H4" s="131"/>
      <c r="I4" s="12" t="s">
        <v>374</v>
      </c>
    </row>
    <row r="5" spans="1:20">
      <c r="A5" s="146">
        <v>3</v>
      </c>
      <c r="B5" s="142" t="s">
        <v>178</v>
      </c>
      <c r="C5" s="332"/>
      <c r="D5" s="332"/>
      <c r="E5" s="332"/>
      <c r="G5" s="14" t="s">
        <v>378</v>
      </c>
      <c r="H5" s="134"/>
      <c r="I5" s="12" t="s">
        <v>376</v>
      </c>
    </row>
    <row r="6" spans="1:20">
      <c r="A6" s="146"/>
      <c r="B6" s="144" t="s">
        <v>125</v>
      </c>
      <c r="C6" s="337"/>
      <c r="D6" s="338"/>
      <c r="E6" s="339"/>
      <c r="G6" s="14" t="s">
        <v>379</v>
      </c>
    </row>
    <row r="7" spans="1:20">
      <c r="A7" s="146"/>
      <c r="B7" s="144" t="s">
        <v>4</v>
      </c>
      <c r="C7" s="337"/>
      <c r="D7" s="338"/>
      <c r="E7" s="339"/>
      <c r="G7" s="14" t="s">
        <v>380</v>
      </c>
    </row>
    <row r="8" spans="1:20">
      <c r="A8" s="146">
        <v>4</v>
      </c>
      <c r="B8" s="142" t="s">
        <v>179</v>
      </c>
      <c r="C8" s="340"/>
      <c r="D8" s="341"/>
      <c r="E8" s="342"/>
      <c r="G8" s="14" t="s">
        <v>381</v>
      </c>
    </row>
    <row r="9" spans="1:20">
      <c r="A9" s="146">
        <v>5</v>
      </c>
      <c r="B9" s="142" t="s">
        <v>149</v>
      </c>
      <c r="C9" s="340"/>
      <c r="D9" s="341"/>
      <c r="E9" s="342"/>
      <c r="F9" s="79"/>
      <c r="G9" s="135" t="s">
        <v>181</v>
      </c>
    </row>
    <row r="10" spans="1:20">
      <c r="A10" s="146">
        <v>6</v>
      </c>
      <c r="B10" s="142" t="s">
        <v>152</v>
      </c>
      <c r="C10" s="142"/>
      <c r="D10" s="157">
        <f>IFERROR(D35,0)</f>
        <v>0</v>
      </c>
      <c r="E10" s="142" t="s">
        <v>44</v>
      </c>
      <c r="G10" s="14" t="s">
        <v>382</v>
      </c>
      <c r="T10" s="274"/>
    </row>
    <row r="11" spans="1:20">
      <c r="A11" s="146">
        <v>7</v>
      </c>
      <c r="B11" s="142" t="s">
        <v>151</v>
      </c>
      <c r="C11" s="142"/>
      <c r="D11" s="143"/>
      <c r="E11" s="142" t="s">
        <v>45</v>
      </c>
      <c r="G11" s="14" t="s">
        <v>180</v>
      </c>
    </row>
    <row r="12" spans="1:20">
      <c r="A12" s="146">
        <v>8</v>
      </c>
      <c r="B12" s="142" t="s">
        <v>150</v>
      </c>
      <c r="C12" s="333"/>
      <c r="D12" s="333"/>
      <c r="E12" s="333"/>
      <c r="G12" s="14" t="s">
        <v>370</v>
      </c>
    </row>
    <row r="13" spans="1:20">
      <c r="A13" s="146">
        <v>9</v>
      </c>
      <c r="B13" s="142" t="s">
        <v>401</v>
      </c>
      <c r="C13" s="336"/>
      <c r="D13" s="336"/>
      <c r="E13" s="336"/>
      <c r="G13" s="14" t="s">
        <v>182</v>
      </c>
      <c r="J13" s="273"/>
    </row>
    <row r="14" spans="1:20">
      <c r="A14" s="142"/>
      <c r="B14" s="142"/>
      <c r="C14" s="142"/>
      <c r="D14" s="142"/>
      <c r="E14" s="142"/>
    </row>
    <row r="15" spans="1:20">
      <c r="A15" s="111" t="s">
        <v>176</v>
      </c>
      <c r="G15" s="111" t="s">
        <v>177</v>
      </c>
    </row>
    <row r="16" spans="1:20">
      <c r="B16" s="110" t="s">
        <v>154</v>
      </c>
      <c r="C16" s="110" t="s">
        <v>155</v>
      </c>
      <c r="D16" s="110" t="s">
        <v>1</v>
      </c>
      <c r="E16" s="110" t="s">
        <v>38</v>
      </c>
      <c r="F16" s="92"/>
      <c r="G16" s="110" t="s">
        <v>162</v>
      </c>
      <c r="H16" s="110" t="s">
        <v>159</v>
      </c>
      <c r="I16" s="110" t="s">
        <v>160</v>
      </c>
      <c r="J16" s="110" t="s">
        <v>72</v>
      </c>
      <c r="K16" s="110" t="s">
        <v>13</v>
      </c>
    </row>
    <row r="17" spans="2:15">
      <c r="B17" s="93" t="s">
        <v>153</v>
      </c>
      <c r="C17" s="103" t="s">
        <v>54</v>
      </c>
      <c r="D17" s="140"/>
      <c r="E17" s="98">
        <f>IF(D17=0,0,IF(D17&lt;10,1,IF(MOD(D17,30)&lt;10,ROUNDDOWN(D17/30,0),ROUNDUP(D17/30,0))))</f>
        <v>0</v>
      </c>
      <c r="G17" s="95" t="s">
        <v>68</v>
      </c>
      <c r="H17" s="140"/>
      <c r="I17" s="140"/>
      <c r="J17" s="140"/>
      <c r="K17" s="98">
        <f>SUM(H17:J17)</f>
        <v>0</v>
      </c>
    </row>
    <row r="18" spans="2:15" ht="23.25">
      <c r="B18" s="93"/>
      <c r="C18" s="62" t="s">
        <v>55</v>
      </c>
      <c r="D18" s="138"/>
      <c r="E18" s="99">
        <f t="shared" ref="E18:E19" si="0">IF(D18=0,0,IF(D18&lt;10,1,IF(MOD(D18,30)&lt;10,ROUNDDOWN(D18/30,0),ROUNDUP(D18/30,0))))</f>
        <v>0</v>
      </c>
      <c r="G18" s="96" t="s">
        <v>69</v>
      </c>
      <c r="H18" s="155">
        <f>IF(D35&lt;=0,0,IF(AND(D35&lt;=40,OR(C13="ป.ปกติ",C13="",C13="คลิกเลือกลักษณะพื้นที่สถานศึกษา")),0,1))</f>
        <v>0</v>
      </c>
      <c r="I18" s="155">
        <f>IF(D35&lt;=119,0,IF(D35&lt;=719,1,IF(D35&lt;=1079,2,IF(D35&lt;=1679,3,4))))</f>
        <v>0</v>
      </c>
      <c r="J18" s="155">
        <f>IF(AND(D35&lt;=119,D27+D20&gt;0,D20+D27&lt;=40),"กรอก",ROUND((IF(D35&lt;1,0,IF(AND(D35&lt;=119,D20+D27&lt;=80,D20+D27&gt;40),6,IF(AND(D35&lt;=119,D20+D27&lt;=119,D20+D27&gt;80),8,((E20*20)/20)+((E27*25)/20)))))+(SUM(E28:E30)*30)/20+(SUM(E31:E33)*35)/20,0))</f>
        <v>0</v>
      </c>
      <c r="K18" s="155">
        <f>SUM(H18:J18)</f>
        <v>0</v>
      </c>
      <c r="L18" s="275" t="str">
        <f>IF(J18="กรอก"," * คำชี้แจง 12","")</f>
        <v/>
      </c>
      <c r="M18" s="270"/>
      <c r="O18" s="36"/>
    </row>
    <row r="19" spans="2:15">
      <c r="B19" s="93"/>
      <c r="C19" s="61" t="s">
        <v>412</v>
      </c>
      <c r="D19" s="139"/>
      <c r="E19" s="100">
        <f t="shared" si="0"/>
        <v>0</v>
      </c>
      <c r="G19" s="96" t="s">
        <v>163</v>
      </c>
      <c r="H19" s="99">
        <f>H17-H18</f>
        <v>0</v>
      </c>
      <c r="I19" s="99">
        <f t="shared" ref="I19:K19" si="1">I17-I18</f>
        <v>0</v>
      </c>
      <c r="J19" s="99">
        <f>IFERROR((J17-J18),"")</f>
        <v>0</v>
      </c>
      <c r="K19" s="99">
        <f t="shared" si="1"/>
        <v>0</v>
      </c>
      <c r="M19" s="276"/>
    </row>
    <row r="20" spans="2:15">
      <c r="B20" s="112" t="s">
        <v>171</v>
      </c>
      <c r="C20" s="105"/>
      <c r="D20" s="113">
        <f>SUM(D17:D19)</f>
        <v>0</v>
      </c>
      <c r="E20" s="113">
        <f>SUM(E17:E19)</f>
        <v>0</v>
      </c>
      <c r="G20" s="96" t="s">
        <v>174</v>
      </c>
      <c r="H20" s="107">
        <f>IFERROR(H19/H18*100,0)</f>
        <v>0</v>
      </c>
      <c r="I20" s="107">
        <f>IFERROR(I19/I18*100,0)</f>
        <v>0</v>
      </c>
      <c r="J20" s="107">
        <f>IFERROR(J19/J18*100,0)</f>
        <v>0</v>
      </c>
      <c r="K20" s="107">
        <f>IFERROR(K19/K18*100,0)</f>
        <v>0</v>
      </c>
    </row>
    <row r="21" spans="2:15">
      <c r="B21" s="93" t="s">
        <v>79</v>
      </c>
      <c r="C21" s="59" t="s">
        <v>56</v>
      </c>
      <c r="D21" s="141"/>
      <c r="E21" s="101">
        <f>IF(D21=0,0,IF(D21&lt;10,1,IF(MOD(D21,30)&lt;10,ROUNDDOWN(D21/30,0),ROUNDUP(D21/30,0))))</f>
        <v>0</v>
      </c>
      <c r="G21" s="96" t="s">
        <v>653</v>
      </c>
      <c r="H21" s="138"/>
      <c r="I21" s="138"/>
      <c r="J21" s="138"/>
      <c r="K21" s="99">
        <f>SUM(H21:J21)</f>
        <v>0</v>
      </c>
    </row>
    <row r="22" spans="2:15">
      <c r="B22" s="93"/>
      <c r="C22" s="62" t="s">
        <v>57</v>
      </c>
      <c r="D22" s="138"/>
      <c r="E22" s="99">
        <f t="shared" ref="E22:E26" si="2">IF(D22=0,0,IF(D22&lt;10,1,IF(MOD(D22,30)&lt;10,ROUNDDOWN(D22/30,0),ROUNDUP(D22/30,0))))</f>
        <v>0</v>
      </c>
      <c r="G22" s="96" t="s">
        <v>161</v>
      </c>
      <c r="H22" s="99">
        <f>H17-H21</f>
        <v>0</v>
      </c>
      <c r="I22" s="99">
        <f t="shared" ref="I22:K22" si="3">I17-I21</f>
        <v>0</v>
      </c>
      <c r="J22" s="99">
        <f t="shared" si="3"/>
        <v>0</v>
      </c>
      <c r="K22" s="99">
        <f t="shared" si="3"/>
        <v>0</v>
      </c>
    </row>
    <row r="23" spans="2:15">
      <c r="B23" s="93"/>
      <c r="C23" s="62" t="s">
        <v>58</v>
      </c>
      <c r="D23" s="138"/>
      <c r="E23" s="99">
        <f t="shared" si="2"/>
        <v>0</v>
      </c>
      <c r="G23" s="96" t="s">
        <v>172</v>
      </c>
      <c r="H23" s="99">
        <f>H22-H18</f>
        <v>0</v>
      </c>
      <c r="I23" s="99">
        <f t="shared" ref="I23:K23" si="4">I22-I18</f>
        <v>0</v>
      </c>
      <c r="J23" s="99">
        <f>IFERROR(J22-J18,"")</f>
        <v>0</v>
      </c>
      <c r="K23" s="99">
        <f t="shared" si="4"/>
        <v>0</v>
      </c>
    </row>
    <row r="24" spans="2:15">
      <c r="B24" s="93"/>
      <c r="C24" s="62" t="s">
        <v>59</v>
      </c>
      <c r="D24" s="138"/>
      <c r="E24" s="99">
        <f t="shared" si="2"/>
        <v>0</v>
      </c>
      <c r="G24" s="96" t="s">
        <v>173</v>
      </c>
      <c r="H24" s="107">
        <f>IFERROR(H23/H18*100,0)</f>
        <v>0</v>
      </c>
      <c r="I24" s="107">
        <f>IFERROR(I23/I18*100,0)</f>
        <v>0</v>
      </c>
      <c r="J24" s="107">
        <f>IFERROR(J23/J18*100,0)</f>
        <v>0</v>
      </c>
      <c r="K24" s="107">
        <f>IFERROR(K23/K18*100,0)</f>
        <v>0</v>
      </c>
    </row>
    <row r="25" spans="2:15">
      <c r="B25" s="93"/>
      <c r="C25" s="62" t="s">
        <v>60</v>
      </c>
      <c r="D25" s="138"/>
      <c r="E25" s="99">
        <f t="shared" si="2"/>
        <v>0</v>
      </c>
      <c r="G25" s="96" t="s">
        <v>164</v>
      </c>
      <c r="H25" s="138"/>
      <c r="I25" s="138"/>
      <c r="J25" s="138"/>
      <c r="K25" s="99">
        <f>SUM(H25:J25)</f>
        <v>0</v>
      </c>
    </row>
    <row r="26" spans="2:15">
      <c r="B26" s="93"/>
      <c r="C26" s="61" t="s">
        <v>61</v>
      </c>
      <c r="D26" s="139"/>
      <c r="E26" s="100">
        <f t="shared" si="2"/>
        <v>0</v>
      </c>
      <c r="G26" s="96" t="s">
        <v>165</v>
      </c>
      <c r="H26" s="138"/>
      <c r="I26" s="138"/>
      <c r="J26" s="138"/>
      <c r="K26" s="99">
        <f>SUM(H26:J26)</f>
        <v>0</v>
      </c>
    </row>
    <row r="27" spans="2:15">
      <c r="B27" s="112" t="s">
        <v>169</v>
      </c>
      <c r="C27" s="105"/>
      <c r="D27" s="102">
        <f>SUM(D21:D26)</f>
        <v>0</v>
      </c>
      <c r="E27" s="102">
        <f>SUM(E21:E26)</f>
        <v>0</v>
      </c>
      <c r="G27" s="96" t="s">
        <v>166</v>
      </c>
      <c r="H27" s="108"/>
      <c r="I27" s="108"/>
      <c r="J27" s="138"/>
      <c r="K27" s="99">
        <f>SUM(J27)</f>
        <v>0</v>
      </c>
    </row>
    <row r="28" spans="2:15">
      <c r="B28" s="93" t="s">
        <v>156</v>
      </c>
      <c r="C28" s="59" t="s">
        <v>62</v>
      </c>
      <c r="D28" s="141"/>
      <c r="E28" s="101">
        <f>IF(D28=0,0,IF(D28&lt;10,1,IF(MOD(D28,35)&lt;10,ROUNDDOWN(D28/35,0),ROUNDUP(D28/35,0))))</f>
        <v>0</v>
      </c>
      <c r="G28" s="97" t="s">
        <v>167</v>
      </c>
      <c r="H28" s="109"/>
      <c r="I28" s="109"/>
      <c r="J28" s="139"/>
      <c r="K28" s="100">
        <f>SUM(J28)</f>
        <v>0</v>
      </c>
    </row>
    <row r="29" spans="2:15" ht="23.25">
      <c r="B29" s="93"/>
      <c r="C29" s="62" t="s">
        <v>63</v>
      </c>
      <c r="D29" s="138"/>
      <c r="E29" s="99">
        <f t="shared" ref="E29:E30" si="5">IF(D29=0,0,IF(D29&lt;10,1,IF(MOD(D29,35)&lt;10,ROUNDDOWN(D29/35,0),ROUNDUP(D29/35,0))))</f>
        <v>0</v>
      </c>
      <c r="G29"/>
      <c r="H29"/>
      <c r="I29"/>
      <c r="J29"/>
      <c r="K29"/>
      <c r="L29" s="142"/>
      <c r="M29" s="142"/>
    </row>
    <row r="30" spans="2:15" ht="23.25">
      <c r="B30" s="94"/>
      <c r="C30" s="60" t="s">
        <v>64</v>
      </c>
      <c r="D30" s="139"/>
      <c r="E30" s="100">
        <f t="shared" si="5"/>
        <v>0</v>
      </c>
      <c r="G30"/>
      <c r="H30"/>
      <c r="I30"/>
      <c r="J30"/>
      <c r="K30"/>
      <c r="L30" s="142"/>
      <c r="M30" s="142"/>
    </row>
    <row r="31" spans="2:15" ht="23.25">
      <c r="B31" s="93" t="s">
        <v>157</v>
      </c>
      <c r="C31" s="59" t="s">
        <v>65</v>
      </c>
      <c r="D31" s="141"/>
      <c r="E31" s="101">
        <f>IF(D31=0,0,IF(D31&lt;10,1,IF(MOD(D31,35)&lt;10,ROUNDDOWN(D31/35,0),ROUNDUP(D31/35,0))))</f>
        <v>0</v>
      </c>
      <c r="G31"/>
      <c r="H31"/>
      <c r="I31"/>
      <c r="J31"/>
      <c r="K31"/>
      <c r="L31" s="142"/>
      <c r="M31" s="142"/>
    </row>
    <row r="32" spans="2:15" ht="23.25">
      <c r="B32" s="93"/>
      <c r="C32" s="62" t="s">
        <v>66</v>
      </c>
      <c r="D32" s="138"/>
      <c r="E32" s="99">
        <f t="shared" ref="E32:E33" si="6">IF(D32=0,0,IF(D32&lt;10,1,IF(MOD(D32,35)&lt;10,ROUNDDOWN(D32/35,0),ROUNDUP(D32/35,0))))</f>
        <v>0</v>
      </c>
      <c r="G32"/>
      <c r="H32"/>
      <c r="I32"/>
      <c r="J32"/>
      <c r="K32"/>
      <c r="L32" s="142"/>
      <c r="M32" s="142"/>
    </row>
    <row r="33" spans="1:13" ht="23.25">
      <c r="B33" s="93"/>
      <c r="C33" s="61" t="s">
        <v>67</v>
      </c>
      <c r="D33" s="139"/>
      <c r="E33" s="100">
        <f t="shared" si="6"/>
        <v>0</v>
      </c>
      <c r="G33"/>
      <c r="H33"/>
      <c r="I33"/>
      <c r="J33"/>
      <c r="K33"/>
      <c r="L33" s="142"/>
      <c r="M33" s="142"/>
    </row>
    <row r="34" spans="1:13" ht="23.25">
      <c r="B34" s="112" t="s">
        <v>170</v>
      </c>
      <c r="C34" s="105"/>
      <c r="D34" s="102">
        <f>SUM(D28:D33)</f>
        <v>0</v>
      </c>
      <c r="E34" s="102">
        <f>SUM(E28:E33)</f>
        <v>0</v>
      </c>
      <c r="G34"/>
      <c r="H34"/>
      <c r="I34"/>
      <c r="J34"/>
      <c r="K34"/>
      <c r="L34" s="142"/>
      <c r="M34" s="142"/>
    </row>
    <row r="35" spans="1:13" ht="23.25">
      <c r="B35" s="104" t="s">
        <v>168</v>
      </c>
      <c r="C35" s="105"/>
      <c r="D35" s="102">
        <f>SUM(D34,D27,D20)</f>
        <v>0</v>
      </c>
      <c r="E35" s="102">
        <f>SUM(E34,E27,E20)</f>
        <v>0</v>
      </c>
      <c r="G35"/>
      <c r="H35"/>
      <c r="I35"/>
      <c r="J35"/>
      <c r="K35"/>
      <c r="L35" s="142"/>
      <c r="M35" s="142"/>
    </row>
    <row r="36" spans="1:13">
      <c r="G36" s="142"/>
      <c r="H36" s="142"/>
      <c r="I36" s="142"/>
      <c r="J36" s="142"/>
      <c r="K36" s="142"/>
      <c r="L36" s="142"/>
      <c r="M36" s="142"/>
    </row>
    <row r="37" spans="1:13" ht="23.25" customHeight="1">
      <c r="A37" s="147"/>
      <c r="B37" s="148" t="s">
        <v>183</v>
      </c>
      <c r="C37" s="334"/>
      <c r="D37" s="334"/>
      <c r="E37" s="149" t="s">
        <v>184</v>
      </c>
      <c r="F37" s="147"/>
      <c r="G37" s="147"/>
      <c r="H37" s="142"/>
      <c r="I37" s="142"/>
      <c r="J37" s="142"/>
      <c r="K37" s="142"/>
      <c r="L37" s="142"/>
      <c r="M37" s="142"/>
    </row>
    <row r="38" spans="1:13" ht="23.25" customHeight="1">
      <c r="A38" s="147"/>
      <c r="B38" s="148" t="s">
        <v>158</v>
      </c>
      <c r="C38" s="335"/>
      <c r="D38" s="335"/>
      <c r="E38" s="149" t="s">
        <v>185</v>
      </c>
      <c r="F38" s="147"/>
      <c r="G38" s="147"/>
    </row>
    <row r="40" spans="1:13">
      <c r="A40" s="88" t="s">
        <v>74</v>
      </c>
      <c r="B40" s="87"/>
    </row>
    <row r="41" spans="1:13">
      <c r="A41" s="14">
        <v>1</v>
      </c>
      <c r="B41" s="14" t="s">
        <v>383</v>
      </c>
    </row>
    <row r="42" spans="1:13">
      <c r="B42" s="14" t="s">
        <v>384</v>
      </c>
      <c r="C42" s="131"/>
      <c r="D42" s="14" t="s">
        <v>385</v>
      </c>
    </row>
    <row r="43" spans="1:13">
      <c r="B43" s="14" t="s">
        <v>386</v>
      </c>
      <c r="C43" s="134"/>
      <c r="D43" s="14" t="s">
        <v>387</v>
      </c>
    </row>
    <row r="44" spans="1:13">
      <c r="B44" s="14" t="s">
        <v>388</v>
      </c>
      <c r="C44" s="109"/>
      <c r="D44" s="14" t="s">
        <v>389</v>
      </c>
    </row>
    <row r="45" spans="1:13">
      <c r="A45" s="14">
        <v>2</v>
      </c>
      <c r="B45" s="14" t="s">
        <v>652</v>
      </c>
    </row>
    <row r="46" spans="1:13">
      <c r="B46" s="14" t="s">
        <v>390</v>
      </c>
    </row>
    <row r="47" spans="1:13">
      <c r="A47" s="14">
        <v>3</v>
      </c>
      <c r="B47" s="14" t="s">
        <v>391</v>
      </c>
    </row>
    <row r="48" spans="1:13">
      <c r="A48" s="14">
        <v>4</v>
      </c>
      <c r="B48" s="14" t="s">
        <v>392</v>
      </c>
    </row>
    <row r="49" spans="1:2">
      <c r="A49" s="14">
        <v>5</v>
      </c>
      <c r="B49" s="14" t="s">
        <v>393</v>
      </c>
    </row>
    <row r="50" spans="1:2">
      <c r="A50" s="14">
        <v>6</v>
      </c>
      <c r="B50" s="14" t="s">
        <v>394</v>
      </c>
    </row>
    <row r="51" spans="1:2">
      <c r="A51" s="14">
        <v>7</v>
      </c>
      <c r="B51" s="14" t="s">
        <v>415</v>
      </c>
    </row>
    <row r="52" spans="1:2">
      <c r="A52" s="14">
        <v>8</v>
      </c>
      <c r="B52" s="14" t="s">
        <v>395</v>
      </c>
    </row>
    <row r="53" spans="1:2">
      <c r="A53" s="14">
        <v>9</v>
      </c>
      <c r="B53" s="14" t="s">
        <v>396</v>
      </c>
    </row>
    <row r="54" spans="1:2">
      <c r="A54" s="14">
        <v>10</v>
      </c>
      <c r="B54" s="14" t="s">
        <v>662</v>
      </c>
    </row>
    <row r="55" spans="1:2">
      <c r="A55" s="14">
        <v>11</v>
      </c>
      <c r="B55" s="14" t="s">
        <v>654</v>
      </c>
    </row>
    <row r="56" spans="1:2">
      <c r="B56" s="14" t="s">
        <v>661</v>
      </c>
    </row>
    <row r="57" spans="1:2">
      <c r="A57" s="14">
        <v>12</v>
      </c>
      <c r="B57" s="14" t="s">
        <v>397</v>
      </c>
    </row>
    <row r="58" spans="1:2">
      <c r="B58" s="136" t="s">
        <v>655</v>
      </c>
    </row>
    <row r="59" spans="1:2">
      <c r="B59" s="136" t="s">
        <v>656</v>
      </c>
    </row>
  </sheetData>
  <sheetProtection formatCells="0" formatColumns="0" formatRows="0" insertColumns="0" insertRows="0" sort="0" autoFilter="0" pivotTables="0"/>
  <mergeCells count="10">
    <mergeCell ref="C5:E5"/>
    <mergeCell ref="C4:E4"/>
    <mergeCell ref="C12:E12"/>
    <mergeCell ref="C37:D37"/>
    <mergeCell ref="C38:D38"/>
    <mergeCell ref="C13:E13"/>
    <mergeCell ref="C6:E6"/>
    <mergeCell ref="C7:E7"/>
    <mergeCell ref="C8:E8"/>
    <mergeCell ref="C9:E9"/>
  </mergeCells>
  <dataValidations count="4">
    <dataValidation type="list" allowBlank="1" showInputMessage="1" showErrorMessage="1" sqref="C9" xr:uid="{00000000-0002-0000-0300-000000000000}">
      <formula1>Type</formula1>
    </dataValidation>
    <dataValidation type="list" allowBlank="1" showInputMessage="1" showErrorMessage="1" sqref="C12:E12" xr:uid="{00000000-0002-0000-0300-000001000000}">
      <formula1>Location</formula1>
    </dataValidation>
    <dataValidation type="list" allowBlank="1" showInputMessage="1" showErrorMessage="1" sqref="C13:E13" xr:uid="{00000000-0002-0000-0300-000002000000}">
      <formula1>Special</formula1>
    </dataValidation>
    <dataValidation type="list" allowBlank="1" showInputMessage="1" showErrorMessage="1" sqref="C8" xr:uid="{00000000-0002-0000-0300-000003000000}">
      <formula1>สพท</formula1>
    </dataValidation>
  </dataValidations>
  <printOptions horizontalCentered="1"/>
  <pageMargins left="0.19685039370078741" right="0.19685039370078741" top="0.59055118110236227" bottom="0.39370078740157483" header="0.31496062992125984" footer="0.19685039370078741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BP30"/>
  <sheetViews>
    <sheetView topLeftCell="A7" zoomScaleNormal="100" zoomScaleSheetLayoutView="85" workbookViewId="0">
      <pane xSplit="1" topLeftCell="B1" activePane="topRight" state="frozen"/>
      <selection activeCell="AY20" sqref="AY20"/>
      <selection pane="topRight" activeCell="B20" sqref="B20"/>
    </sheetView>
  </sheetViews>
  <sheetFormatPr defaultColWidth="9.140625" defaultRowHeight="23.25"/>
  <cols>
    <col min="1" max="1" width="30.7109375" style="4" customWidth="1"/>
    <col min="2" max="2" width="15.140625" customWidth="1"/>
    <col min="3" max="3" width="18.42578125" customWidth="1"/>
    <col min="4" max="4" width="13.42578125" customWidth="1"/>
    <col min="5" max="5" width="3.42578125" customWidth="1"/>
    <col min="6" max="6" width="4.42578125" bestFit="1" customWidth="1"/>
    <col min="7" max="7" width="3.42578125" customWidth="1"/>
    <col min="8" max="8" width="3.42578125" style="1" customWidth="1"/>
    <col min="9" max="55" width="3.7109375" style="1" customWidth="1"/>
    <col min="56" max="56" width="6.140625" style="1" customWidth="1"/>
    <col min="57" max="57" width="5.5703125" style="1" customWidth="1"/>
    <col min="58" max="58" width="4.42578125" style="1" customWidth="1"/>
    <col min="59" max="59" width="6.7109375" style="1" bestFit="1" customWidth="1"/>
    <col min="60" max="60" width="7.5703125" style="1" bestFit="1" customWidth="1"/>
    <col min="61" max="61" width="3.85546875" style="4" customWidth="1"/>
    <col min="62" max="62" width="8.5703125" style="1" bestFit="1" customWidth="1"/>
    <col min="63" max="63" width="15.5703125" style="1" customWidth="1"/>
    <col min="64" max="64" width="2.28515625" style="1" bestFit="1" customWidth="1"/>
    <col min="65" max="69" width="3" style="1" customWidth="1"/>
    <col min="70" max="70" width="3.42578125" style="1" customWidth="1"/>
    <col min="71" max="71" width="3.85546875" style="1" customWidth="1"/>
    <col min="72" max="72" width="9.140625" style="1" customWidth="1"/>
    <col min="73" max="16384" width="9.140625" style="1"/>
  </cols>
  <sheetData>
    <row r="1" spans="1:68" s="3" customFormat="1" ht="24" thickBot="1">
      <c r="A1" s="351" t="s">
        <v>671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1"/>
      <c r="AU1" s="351"/>
      <c r="AV1" s="351"/>
      <c r="AW1" s="351"/>
      <c r="AX1" s="351"/>
      <c r="AY1" s="351"/>
      <c r="AZ1" s="351"/>
      <c r="BA1" s="351"/>
      <c r="BB1" s="351"/>
      <c r="BC1" s="351"/>
      <c r="BD1" s="351"/>
      <c r="BE1" s="2"/>
      <c r="BF1" s="2"/>
      <c r="BG1" s="2"/>
      <c r="BH1" s="2"/>
      <c r="BI1" s="129"/>
      <c r="BJ1" s="2"/>
      <c r="BK1" s="2"/>
      <c r="BL1" s="2"/>
      <c r="BM1" s="2"/>
      <c r="BN1" s="2"/>
    </row>
    <row r="2" spans="1:68" s="3" customFormat="1" ht="24" customHeight="1" thickBot="1">
      <c r="A2" s="129"/>
      <c r="B2" s="351" t="s">
        <v>398</v>
      </c>
      <c r="C2" s="351"/>
      <c r="D2" s="351"/>
      <c r="E2" s="352"/>
      <c r="F2" s="353"/>
      <c r="G2" s="353"/>
      <c r="H2" s="353"/>
      <c r="I2" s="353"/>
      <c r="J2" s="353"/>
      <c r="K2" s="353"/>
      <c r="L2" s="354"/>
      <c r="M2" s="351" t="s">
        <v>127</v>
      </c>
      <c r="N2" s="351"/>
      <c r="O2" s="352"/>
      <c r="P2" s="353"/>
      <c r="Q2" s="353"/>
      <c r="R2" s="353"/>
      <c r="S2" s="353"/>
      <c r="T2" s="353"/>
      <c r="U2" s="354"/>
      <c r="V2" s="355" t="s">
        <v>125</v>
      </c>
      <c r="W2" s="355"/>
      <c r="X2" s="352"/>
      <c r="Y2" s="353"/>
      <c r="Z2" s="353"/>
      <c r="AA2" s="353"/>
      <c r="AB2" s="353"/>
      <c r="AC2" s="353"/>
      <c r="AD2" s="354"/>
      <c r="AE2" s="355" t="s">
        <v>4</v>
      </c>
      <c r="AF2" s="355"/>
      <c r="AG2" s="352"/>
      <c r="AH2" s="353"/>
      <c r="AI2" s="353"/>
      <c r="AJ2" s="353"/>
      <c r="AK2" s="354"/>
      <c r="AL2" s="355" t="s">
        <v>399</v>
      </c>
      <c r="AM2" s="355"/>
      <c r="AN2" s="355"/>
      <c r="AO2" s="355"/>
      <c r="AP2" s="355"/>
      <c r="AQ2" s="355"/>
      <c r="AR2" s="356"/>
      <c r="AS2" s="353"/>
      <c r="AT2" s="353"/>
      <c r="AU2" s="353"/>
      <c r="AV2" s="354"/>
      <c r="AW2" s="2"/>
      <c r="AX2" s="2"/>
      <c r="AY2" s="2"/>
      <c r="AZ2" s="2"/>
      <c r="BA2" s="129"/>
      <c r="BB2" s="2"/>
      <c r="BC2" s="2"/>
      <c r="BD2" s="2"/>
      <c r="BE2" s="2"/>
      <c r="BF2" s="2"/>
    </row>
    <row r="3" spans="1:68" s="3" customFormat="1">
      <c r="A3" s="129"/>
      <c r="B3"/>
      <c r="C3"/>
      <c r="D3"/>
      <c r="H3" s="130"/>
      <c r="I3" s="129"/>
      <c r="J3" s="129"/>
      <c r="K3" s="129"/>
      <c r="L3" s="351" t="s">
        <v>665</v>
      </c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129"/>
      <c r="AE3" s="129"/>
      <c r="AF3" s="129"/>
      <c r="AG3" s="129"/>
      <c r="AH3" s="129"/>
      <c r="AI3" s="129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129"/>
      <c r="BC3" s="2"/>
      <c r="BD3" s="2"/>
      <c r="BE3" s="2"/>
      <c r="BF3" s="2"/>
      <c r="BG3" s="2"/>
    </row>
    <row r="4" spans="1:68">
      <c r="A4" s="1"/>
    </row>
    <row r="5" spans="1:68" s="5" customFormat="1" ht="21.2" customHeight="1">
      <c r="A5" s="343" t="s">
        <v>75</v>
      </c>
      <c r="B5" s="343" t="s">
        <v>126</v>
      </c>
      <c r="C5" s="343" t="s">
        <v>3</v>
      </c>
      <c r="D5" s="343" t="s">
        <v>148</v>
      </c>
      <c r="E5" s="357" t="s">
        <v>76</v>
      </c>
      <c r="F5" s="358"/>
      <c r="G5" s="359" t="s">
        <v>672</v>
      </c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9" t="s">
        <v>13</v>
      </c>
      <c r="BB5" s="6"/>
      <c r="BC5" s="6"/>
      <c r="BD5" s="6"/>
      <c r="BF5" s="72"/>
    </row>
    <row r="6" spans="1:68" ht="21.2" customHeight="1">
      <c r="A6" s="344"/>
      <c r="B6" s="344"/>
      <c r="C6" s="344"/>
      <c r="D6" s="344"/>
      <c r="E6" s="349" t="s">
        <v>77</v>
      </c>
      <c r="F6" s="349" t="s">
        <v>78</v>
      </c>
      <c r="G6" s="348" t="s">
        <v>2</v>
      </c>
      <c r="H6" s="346" t="s">
        <v>79</v>
      </c>
      <c r="I6" s="346" t="s">
        <v>80</v>
      </c>
      <c r="J6" s="346" t="s">
        <v>81</v>
      </c>
      <c r="K6" s="350" t="s">
        <v>82</v>
      </c>
      <c r="L6" s="350" t="s">
        <v>83</v>
      </c>
      <c r="M6" s="350" t="s">
        <v>84</v>
      </c>
      <c r="N6" s="350" t="s">
        <v>85</v>
      </c>
      <c r="O6" s="350" t="s">
        <v>86</v>
      </c>
      <c r="P6" s="350" t="s">
        <v>87</v>
      </c>
      <c r="Q6" s="350" t="s">
        <v>88</v>
      </c>
      <c r="R6" s="350" t="s">
        <v>89</v>
      </c>
      <c r="S6" s="350" t="s">
        <v>90</v>
      </c>
      <c r="T6" s="350" t="s">
        <v>91</v>
      </c>
      <c r="U6" s="350" t="s">
        <v>92</v>
      </c>
      <c r="V6" s="350" t="s">
        <v>93</v>
      </c>
      <c r="W6" s="350" t="s">
        <v>94</v>
      </c>
      <c r="X6" s="346" t="s">
        <v>95</v>
      </c>
      <c r="Y6" s="350" t="s">
        <v>96</v>
      </c>
      <c r="Z6" s="346" t="s">
        <v>97</v>
      </c>
      <c r="AA6" s="346" t="s">
        <v>98</v>
      </c>
      <c r="AB6" s="346" t="s">
        <v>99</v>
      </c>
      <c r="AC6" s="346" t="s">
        <v>100</v>
      </c>
      <c r="AD6" s="346" t="s">
        <v>101</v>
      </c>
      <c r="AE6" s="346" t="s">
        <v>102</v>
      </c>
      <c r="AF6" s="346" t="s">
        <v>103</v>
      </c>
      <c r="AG6" s="346" t="s">
        <v>104</v>
      </c>
      <c r="AH6" s="346" t="s">
        <v>105</v>
      </c>
      <c r="AI6" s="346" t="s">
        <v>106</v>
      </c>
      <c r="AJ6" s="346" t="s">
        <v>107</v>
      </c>
      <c r="AK6" s="346" t="s">
        <v>108</v>
      </c>
      <c r="AL6" s="346" t="s">
        <v>109</v>
      </c>
      <c r="AM6" s="346" t="s">
        <v>110</v>
      </c>
      <c r="AN6" s="346" t="s">
        <v>111</v>
      </c>
      <c r="AO6" s="350" t="s">
        <v>112</v>
      </c>
      <c r="AP6" s="350" t="s">
        <v>113</v>
      </c>
      <c r="AQ6" s="350" t="s">
        <v>114</v>
      </c>
      <c r="AR6" s="350" t="s">
        <v>115</v>
      </c>
      <c r="AS6" s="346" t="s">
        <v>116</v>
      </c>
      <c r="AT6" s="346" t="s">
        <v>117</v>
      </c>
      <c r="AU6" s="346" t="s">
        <v>118</v>
      </c>
      <c r="AV6" s="367" t="s">
        <v>119</v>
      </c>
      <c r="AW6" s="361" t="s">
        <v>164</v>
      </c>
      <c r="AX6" s="364" t="s">
        <v>409</v>
      </c>
      <c r="AY6" s="364" t="s">
        <v>410</v>
      </c>
      <c r="AZ6" s="364" t="s">
        <v>411</v>
      </c>
      <c r="BA6" s="370"/>
      <c r="BB6" s="7"/>
      <c r="BC6" s="7"/>
      <c r="BD6" s="7"/>
      <c r="BF6" s="4"/>
      <c r="BI6" s="1"/>
    </row>
    <row r="7" spans="1:68" ht="21">
      <c r="A7" s="344"/>
      <c r="B7" s="344"/>
      <c r="C7" s="344"/>
      <c r="D7" s="344"/>
      <c r="E7" s="349"/>
      <c r="F7" s="349"/>
      <c r="G7" s="350"/>
      <c r="H7" s="347"/>
      <c r="I7" s="347"/>
      <c r="J7" s="347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47"/>
      <c r="Y7" s="350"/>
      <c r="Z7" s="347"/>
      <c r="AA7" s="347"/>
      <c r="AB7" s="347"/>
      <c r="AC7" s="347"/>
      <c r="AD7" s="347"/>
      <c r="AE7" s="347"/>
      <c r="AF7" s="347"/>
      <c r="AG7" s="347"/>
      <c r="AH7" s="347"/>
      <c r="AI7" s="347"/>
      <c r="AJ7" s="347"/>
      <c r="AK7" s="347"/>
      <c r="AL7" s="347"/>
      <c r="AM7" s="347"/>
      <c r="AN7" s="347"/>
      <c r="AO7" s="350"/>
      <c r="AP7" s="350"/>
      <c r="AQ7" s="350"/>
      <c r="AR7" s="350"/>
      <c r="AS7" s="347"/>
      <c r="AT7" s="347"/>
      <c r="AU7" s="347"/>
      <c r="AV7" s="367"/>
      <c r="AW7" s="362"/>
      <c r="AX7" s="365"/>
      <c r="AY7" s="365"/>
      <c r="AZ7" s="365"/>
      <c r="BA7" s="370"/>
      <c r="BB7" s="7"/>
      <c r="BC7" s="7"/>
      <c r="BD7" s="7"/>
      <c r="BF7" s="4"/>
      <c r="BI7" s="1"/>
    </row>
    <row r="8" spans="1:68" ht="23.25" customHeight="1">
      <c r="A8" s="344"/>
      <c r="B8" s="344"/>
      <c r="C8" s="344"/>
      <c r="D8" s="344"/>
      <c r="E8" s="349"/>
      <c r="F8" s="349"/>
      <c r="G8" s="350"/>
      <c r="H8" s="347"/>
      <c r="I8" s="347"/>
      <c r="J8" s="347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47"/>
      <c r="Y8" s="350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50"/>
      <c r="AP8" s="350"/>
      <c r="AQ8" s="350"/>
      <c r="AR8" s="350"/>
      <c r="AS8" s="347"/>
      <c r="AT8" s="347"/>
      <c r="AU8" s="347"/>
      <c r="AV8" s="367"/>
      <c r="AW8" s="362"/>
      <c r="AX8" s="365"/>
      <c r="AY8" s="365"/>
      <c r="AZ8" s="365"/>
      <c r="BA8" s="370"/>
      <c r="BB8" s="7"/>
      <c r="BC8" s="7"/>
      <c r="BD8" s="7"/>
      <c r="BF8" s="4"/>
      <c r="BI8" s="1"/>
    </row>
    <row r="9" spans="1:68" ht="23.25" customHeight="1">
      <c r="A9" s="344"/>
      <c r="B9" s="344"/>
      <c r="C9" s="344"/>
      <c r="D9" s="344"/>
      <c r="E9" s="349"/>
      <c r="F9" s="349"/>
      <c r="G9" s="350"/>
      <c r="H9" s="347"/>
      <c r="I9" s="347"/>
      <c r="J9" s="347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47"/>
      <c r="Y9" s="350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7"/>
      <c r="AN9" s="347"/>
      <c r="AO9" s="350"/>
      <c r="AP9" s="350"/>
      <c r="AQ9" s="350"/>
      <c r="AR9" s="350"/>
      <c r="AS9" s="347"/>
      <c r="AT9" s="347"/>
      <c r="AU9" s="347"/>
      <c r="AV9" s="367"/>
      <c r="AW9" s="362"/>
      <c r="AX9" s="365"/>
      <c r="AY9" s="365"/>
      <c r="AZ9" s="365"/>
      <c r="BA9" s="370"/>
      <c r="BB9" s="7"/>
      <c r="BC9" s="7"/>
      <c r="BD9" s="7"/>
      <c r="BF9" s="4"/>
      <c r="BI9" s="1"/>
    </row>
    <row r="10" spans="1:68" ht="21.2" customHeight="1">
      <c r="A10" s="345"/>
      <c r="B10" s="345"/>
      <c r="C10" s="345"/>
      <c r="D10" s="345"/>
      <c r="E10" s="349"/>
      <c r="F10" s="349"/>
      <c r="G10" s="346"/>
      <c r="H10" s="348"/>
      <c r="I10" s="348"/>
      <c r="J10" s="348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8"/>
      <c r="Y10" s="346"/>
      <c r="Z10" s="348"/>
      <c r="AA10" s="348"/>
      <c r="AB10" s="348"/>
      <c r="AC10" s="348"/>
      <c r="AD10" s="348"/>
      <c r="AE10" s="348"/>
      <c r="AF10" s="348"/>
      <c r="AG10" s="348"/>
      <c r="AH10" s="348"/>
      <c r="AI10" s="348"/>
      <c r="AJ10" s="348"/>
      <c r="AK10" s="348"/>
      <c r="AL10" s="348"/>
      <c r="AM10" s="348"/>
      <c r="AN10" s="348"/>
      <c r="AO10" s="350"/>
      <c r="AP10" s="350"/>
      <c r="AQ10" s="350"/>
      <c r="AR10" s="350"/>
      <c r="AS10" s="348"/>
      <c r="AT10" s="348"/>
      <c r="AU10" s="348"/>
      <c r="AV10" s="368"/>
      <c r="AW10" s="363"/>
      <c r="AX10" s="366"/>
      <c r="AY10" s="366"/>
      <c r="AZ10" s="366"/>
      <c r="BA10" s="371"/>
      <c r="BB10" s="7"/>
      <c r="BC10" s="7"/>
      <c r="BD10" s="7"/>
      <c r="BF10" s="4"/>
      <c r="BI10" s="1"/>
    </row>
    <row r="11" spans="1:68">
      <c r="A11" s="71" t="s">
        <v>670</v>
      </c>
      <c r="B11" s="279">
        <f>AR2</f>
        <v>0</v>
      </c>
      <c r="C11" s="278">
        <f>E2</f>
        <v>0</v>
      </c>
      <c r="D11" s="27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173"/>
      <c r="AW11" s="173"/>
      <c r="AX11" s="173"/>
      <c r="AY11" s="173"/>
      <c r="AZ11" s="9"/>
      <c r="BA11" s="10">
        <f>SUM(E11:AZ11)</f>
        <v>0</v>
      </c>
      <c r="BB11" s="4"/>
      <c r="BC11" s="4"/>
      <c r="BD11"/>
      <c r="BE11"/>
      <c r="BF11"/>
      <c r="BG11"/>
      <c r="BH11" s="163"/>
      <c r="BI11" s="1"/>
    </row>
    <row r="12" spans="1:68">
      <c r="A12" s="73" t="s">
        <v>375</v>
      </c>
      <c r="B12" s="279">
        <f>AR3</f>
        <v>0</v>
      </c>
      <c r="C12" s="278">
        <f>E3</f>
        <v>0</v>
      </c>
      <c r="D12" s="27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9"/>
      <c r="AW12" s="9"/>
      <c r="AX12" s="9"/>
      <c r="AY12" s="9"/>
      <c r="AZ12" s="9"/>
      <c r="BA12" s="10">
        <f t="shared" ref="BA12" si="0">SUM(E12:AZ12)</f>
        <v>0</v>
      </c>
      <c r="BB12" s="156"/>
      <c r="BD12"/>
      <c r="BE12"/>
      <c r="BF12"/>
      <c r="BG12"/>
      <c r="BH12" s="163"/>
      <c r="BI12" s="1"/>
      <c r="BL12"/>
      <c r="BM12"/>
      <c r="BN12"/>
      <c r="BO12"/>
      <c r="BP12"/>
    </row>
    <row r="13" spans="1:68" customFormat="1" ht="21.75">
      <c r="BK13" s="164"/>
    </row>
    <row r="14" spans="1:68" s="133" customFormat="1" ht="21.75">
      <c r="B14"/>
      <c r="C14"/>
      <c r="D14"/>
      <c r="E14"/>
      <c r="F14"/>
      <c r="G14"/>
      <c r="BF14" s="132"/>
      <c r="BG14" s="132"/>
      <c r="BH14" s="132"/>
      <c r="BI14" s="132"/>
      <c r="BJ14" s="132"/>
      <c r="BK14" s="132"/>
      <c r="BL14" s="132"/>
      <c r="BM14" s="132"/>
    </row>
    <row r="15" spans="1:68" ht="25.5">
      <c r="A15" s="137" t="s">
        <v>74</v>
      </c>
      <c r="B15" s="5"/>
      <c r="C15" s="63"/>
      <c r="D15" s="63"/>
      <c r="E15" s="1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D15" s="63"/>
      <c r="BE15" s="4"/>
      <c r="BF15" s="132"/>
      <c r="BG15" s="132"/>
      <c r="BH15" s="132"/>
      <c r="BI15" s="132"/>
      <c r="BJ15" s="132"/>
      <c r="BK15" s="132"/>
      <c r="BL15" s="132"/>
      <c r="BM15" s="132"/>
    </row>
    <row r="16" spans="1:68">
      <c r="A16" s="5" t="s">
        <v>120</v>
      </c>
      <c r="B16" s="5"/>
      <c r="C16" s="63"/>
      <c r="D16" s="63"/>
      <c r="E16" s="1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D16" s="63"/>
      <c r="BE16" s="4"/>
      <c r="BF16" s="132"/>
      <c r="BG16" s="132"/>
      <c r="BH16" s="132"/>
      <c r="BI16" s="132"/>
      <c r="BJ16" s="132"/>
      <c r="BK16" s="132"/>
      <c r="BL16" s="132"/>
      <c r="BM16" s="132"/>
    </row>
    <row r="17" spans="1:59">
      <c r="A17" s="74" t="s">
        <v>673</v>
      </c>
      <c r="B17" s="64"/>
      <c r="C17" s="63"/>
      <c r="D17" s="63"/>
      <c r="E17" s="1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D17" s="63"/>
      <c r="BE17" s="4"/>
      <c r="BF17" s="4"/>
      <c r="BG17" s="4"/>
    </row>
    <row r="18" spans="1:59">
      <c r="A18" s="5" t="s">
        <v>674</v>
      </c>
      <c r="B18" s="64"/>
      <c r="C18" s="63"/>
      <c r="D18" s="63"/>
      <c r="E18" s="66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11"/>
      <c r="BB18" s="11"/>
      <c r="BC18" s="11"/>
      <c r="BD18" s="63"/>
      <c r="BE18" s="4"/>
      <c r="BF18" s="4"/>
      <c r="BG18" s="4"/>
    </row>
    <row r="19" spans="1:59">
      <c r="A19" s="5"/>
      <c r="B19" s="277" t="s">
        <v>675</v>
      </c>
      <c r="C19" s="63"/>
      <c r="D19" s="63"/>
      <c r="E19" s="66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11"/>
      <c r="BB19" s="11"/>
      <c r="BC19" s="11"/>
      <c r="BD19" s="63"/>
      <c r="BE19" s="4"/>
      <c r="BF19" s="4"/>
      <c r="BG19" s="4"/>
    </row>
    <row r="20" spans="1:59">
      <c r="A20" s="5"/>
      <c r="B20" s="5" t="s">
        <v>676</v>
      </c>
      <c r="C20" s="63"/>
      <c r="D20" s="63"/>
      <c r="E20" s="66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11"/>
      <c r="BB20" s="11"/>
      <c r="BC20" s="11"/>
      <c r="BD20" s="63"/>
      <c r="BE20" s="4"/>
      <c r="BF20" s="4"/>
      <c r="BG20" s="4"/>
    </row>
    <row r="21" spans="1:59">
      <c r="A21" s="5"/>
      <c r="B21" s="5"/>
      <c r="C21" s="72"/>
      <c r="D21" s="72"/>
      <c r="E21" s="66"/>
      <c r="M21" s="72"/>
      <c r="N21" s="72"/>
      <c r="O21" s="72"/>
      <c r="P21" s="72"/>
      <c r="Q21" s="72"/>
      <c r="R21" s="72"/>
      <c r="S21" s="72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11"/>
      <c r="BB21" s="11"/>
      <c r="BC21" s="11"/>
      <c r="BD21" s="63"/>
      <c r="BE21" s="4"/>
      <c r="BF21" s="4"/>
      <c r="BG21" s="4"/>
    </row>
    <row r="22" spans="1:59">
      <c r="A22" s="5"/>
      <c r="B22" s="64"/>
      <c r="C22" s="63"/>
      <c r="D22" s="63"/>
      <c r="E22" s="1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D22" s="63"/>
      <c r="BE22" s="4"/>
      <c r="BF22" s="4"/>
      <c r="BG22" s="4"/>
    </row>
    <row r="23" spans="1:59">
      <c r="A23" s="5"/>
      <c r="B23" s="64"/>
      <c r="C23" s="63"/>
      <c r="D23" s="63"/>
      <c r="E23" s="66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11"/>
      <c r="BB23" s="11"/>
      <c r="BC23" s="11"/>
      <c r="BD23" s="63"/>
      <c r="BE23" s="4"/>
      <c r="BF23" s="4"/>
      <c r="BG23" s="4"/>
    </row>
    <row r="24" spans="1:59">
      <c r="A24" s="65"/>
      <c r="H24" s="64"/>
      <c r="I24" s="64"/>
      <c r="J24" s="63"/>
      <c r="K24" s="63"/>
      <c r="L24" s="66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11"/>
      <c r="BB24" s="11"/>
      <c r="BC24" s="11"/>
      <c r="BD24" s="63"/>
      <c r="BE24" s="4"/>
      <c r="BF24" s="4"/>
      <c r="BG24" s="4"/>
    </row>
    <row r="25" spans="1:59">
      <c r="A25" s="65"/>
      <c r="H25" s="64"/>
      <c r="I25" s="64"/>
      <c r="J25" s="63"/>
      <c r="K25" s="63"/>
      <c r="L25" s="66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11"/>
      <c r="BB25" s="11"/>
      <c r="BC25" s="11"/>
      <c r="BD25" s="63"/>
      <c r="BE25" s="4"/>
      <c r="BF25" s="4"/>
      <c r="BG25" s="4"/>
    </row>
    <row r="26" spans="1:59">
      <c r="A26" s="65"/>
      <c r="H26" s="64"/>
      <c r="I26" s="64"/>
      <c r="J26" s="63"/>
      <c r="K26" s="63"/>
      <c r="L26" s="66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11"/>
      <c r="BB26" s="11"/>
      <c r="BC26" s="11"/>
      <c r="BD26" s="63"/>
      <c r="BE26" s="4"/>
      <c r="BF26" s="4"/>
      <c r="BG26" s="4"/>
    </row>
    <row r="27" spans="1:59">
      <c r="A27" s="65"/>
      <c r="H27" s="64"/>
      <c r="I27" s="64"/>
      <c r="J27" s="63"/>
      <c r="K27" s="63"/>
      <c r="L27" s="66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11"/>
      <c r="BB27" s="11"/>
      <c r="BC27" s="11"/>
      <c r="BD27" s="63"/>
      <c r="BE27" s="4"/>
      <c r="BF27" s="4"/>
      <c r="BG27" s="4"/>
    </row>
    <row r="28" spans="1:59">
      <c r="A28" s="65"/>
      <c r="H28" s="64"/>
      <c r="I28" s="64"/>
      <c r="J28" s="63"/>
      <c r="K28" s="63"/>
      <c r="L28" s="66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11"/>
      <c r="BB28" s="11"/>
      <c r="BC28" s="11"/>
      <c r="BD28" s="63"/>
      <c r="BE28" s="4"/>
      <c r="BF28" s="4"/>
      <c r="BG28" s="4"/>
    </row>
    <row r="29" spans="1:59">
      <c r="A29" s="65"/>
      <c r="H29" s="64"/>
      <c r="I29" s="64"/>
      <c r="J29" s="63"/>
      <c r="K29" s="63"/>
      <c r="L29" s="66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11"/>
      <c r="BB29" s="11"/>
      <c r="BC29" s="11"/>
      <c r="BD29" s="63"/>
      <c r="BE29" s="4"/>
      <c r="BF29" s="4"/>
      <c r="BG29" s="4"/>
    </row>
    <row r="30" spans="1:59">
      <c r="BF30" s="4"/>
      <c r="BG30" s="4"/>
    </row>
  </sheetData>
  <mergeCells count="67">
    <mergeCell ref="A1:BD1"/>
    <mergeCell ref="AR6:AR10"/>
    <mergeCell ref="AS6:AS10"/>
    <mergeCell ref="AT6:AT10"/>
    <mergeCell ref="AU6:AU10"/>
    <mergeCell ref="AV6:AV10"/>
    <mergeCell ref="AF6:AF10"/>
    <mergeCell ref="AG6:AG10"/>
    <mergeCell ref="AH6:AH10"/>
    <mergeCell ref="AI6:AI10"/>
    <mergeCell ref="AJ6:AJ10"/>
    <mergeCell ref="AK6:AK10"/>
    <mergeCell ref="Z6:Z10"/>
    <mergeCell ref="AA6:AA10"/>
    <mergeCell ref="AB6:AB10"/>
    <mergeCell ref="BA5:BA10"/>
    <mergeCell ref="AW6:AW10"/>
    <mergeCell ref="AO6:AO10"/>
    <mergeCell ref="AP6:AP10"/>
    <mergeCell ref="AQ6:AQ10"/>
    <mergeCell ref="AZ6:AZ10"/>
    <mergeCell ref="AX6:AX10"/>
    <mergeCell ref="AY6:AY10"/>
    <mergeCell ref="AR2:AV2"/>
    <mergeCell ref="R6:R10"/>
    <mergeCell ref="A5:A10"/>
    <mergeCell ref="E5:F5"/>
    <mergeCell ref="G5:AZ5"/>
    <mergeCell ref="AC6:AC10"/>
    <mergeCell ref="AD6:AD10"/>
    <mergeCell ref="AE6:AE10"/>
    <mergeCell ref="T6:T10"/>
    <mergeCell ref="U6:U10"/>
    <mergeCell ref="V6:V10"/>
    <mergeCell ref="W6:W10"/>
    <mergeCell ref="X6:X10"/>
    <mergeCell ref="Y6:Y10"/>
    <mergeCell ref="AN6:AN10"/>
    <mergeCell ref="AL6:AL10"/>
    <mergeCell ref="B2:D2"/>
    <mergeCell ref="E2:L2"/>
    <mergeCell ref="M2:N2"/>
    <mergeCell ref="O2:U2"/>
    <mergeCell ref="V2:W2"/>
    <mergeCell ref="X2:AD2"/>
    <mergeCell ref="AE2:AF2"/>
    <mergeCell ref="AG2:AK2"/>
    <mergeCell ref="AL2:AQ2"/>
    <mergeCell ref="AM6:AM10"/>
    <mergeCell ref="S6:S10"/>
    <mergeCell ref="L3:AC3"/>
    <mergeCell ref="J6:J10"/>
    <mergeCell ref="K6:K10"/>
    <mergeCell ref="L6:L10"/>
    <mergeCell ref="M6:M10"/>
    <mergeCell ref="N6:N10"/>
    <mergeCell ref="O6:O10"/>
    <mergeCell ref="P6:P10"/>
    <mergeCell ref="Q6:Q10"/>
    <mergeCell ref="B5:B10"/>
    <mergeCell ref="C5:C10"/>
    <mergeCell ref="D5:D10"/>
    <mergeCell ref="H6:H10"/>
    <mergeCell ref="I6:I10"/>
    <mergeCell ref="E6:E10"/>
    <mergeCell ref="F6:F10"/>
    <mergeCell ref="G6:G10"/>
  </mergeCells>
  <pageMargins left="0.19685039370078741" right="0.19685039370078741" top="0.78740157480314965" bottom="0.19685039370078741" header="0.78740157480314965" footer="0.19685039370078741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CA8"/>
  <sheetViews>
    <sheetView zoomScaleNormal="100" workbookViewId="0">
      <selection activeCell="P12" sqref="P12"/>
    </sheetView>
  </sheetViews>
  <sheetFormatPr defaultRowHeight="21.75"/>
  <cols>
    <col min="1" max="1" width="7.140625" bestFit="1" customWidth="1"/>
    <col min="2" max="2" width="15.7109375" customWidth="1"/>
    <col min="3" max="4" width="24.42578125" customWidth="1"/>
    <col min="8" max="8" width="22.42578125" customWidth="1"/>
    <col min="9" max="9" width="14.42578125" customWidth="1"/>
    <col min="11" max="11" width="12.5703125" customWidth="1"/>
    <col min="12" max="12" width="5.7109375" customWidth="1"/>
    <col min="13" max="13" width="4.5703125" customWidth="1"/>
    <col min="14" max="43" width="4.7109375" customWidth="1"/>
    <col min="44" max="51" width="5.7109375" customWidth="1"/>
    <col min="52" max="55" width="6.7109375" customWidth="1"/>
    <col min="57" max="63" width="6.28515625" customWidth="1"/>
    <col min="64" max="67" width="7.28515625" customWidth="1"/>
    <col min="68" max="68" width="3.7109375" bestFit="1" customWidth="1"/>
    <col min="69" max="69" width="3" bestFit="1" customWidth="1"/>
    <col min="70" max="70" width="3.7109375" bestFit="1" customWidth="1"/>
    <col min="71" max="71" width="3" bestFit="1" customWidth="1"/>
    <col min="72" max="72" width="3.7109375" bestFit="1" customWidth="1"/>
    <col min="73" max="73" width="3" bestFit="1" customWidth="1"/>
    <col min="74" max="74" width="3.7109375" bestFit="1" customWidth="1"/>
    <col min="75" max="75" width="3" bestFit="1" customWidth="1"/>
    <col min="76" max="76" width="3.7109375" bestFit="1" customWidth="1"/>
    <col min="77" max="77" width="3" bestFit="1" customWidth="1"/>
    <col min="78" max="78" width="3.7109375" bestFit="1" customWidth="1"/>
    <col min="79" max="79" width="3" bestFit="1" customWidth="1"/>
  </cols>
  <sheetData>
    <row r="2" spans="1:79" s="91" customFormat="1" ht="18.75">
      <c r="A2" s="376" t="s">
        <v>145</v>
      </c>
      <c r="B2" s="377" t="s">
        <v>126</v>
      </c>
      <c r="C2" s="372" t="s">
        <v>3</v>
      </c>
      <c r="D2" s="372" t="s">
        <v>127</v>
      </c>
      <c r="E2" s="374" t="s">
        <v>128</v>
      </c>
      <c r="F2" s="372" t="s">
        <v>4</v>
      </c>
      <c r="G2" s="372" t="s">
        <v>148</v>
      </c>
      <c r="H2" s="374" t="s">
        <v>129</v>
      </c>
      <c r="I2" s="374" t="s">
        <v>368</v>
      </c>
      <c r="J2" s="374" t="s">
        <v>130</v>
      </c>
      <c r="K2" s="374" t="s">
        <v>414</v>
      </c>
      <c r="L2" s="380" t="s">
        <v>46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380"/>
      <c r="AO2" s="380"/>
      <c r="AP2" s="380"/>
      <c r="AQ2" s="380"/>
      <c r="AR2" s="380" t="s">
        <v>47</v>
      </c>
      <c r="AS2" s="380"/>
      <c r="AT2" s="380"/>
      <c r="AU2" s="380"/>
      <c r="AV2" s="380"/>
      <c r="AW2" s="380"/>
      <c r="AX2" s="380"/>
      <c r="AY2" s="380"/>
      <c r="AZ2" s="379" t="s">
        <v>48</v>
      </c>
      <c r="BA2" s="379"/>
      <c r="BB2" s="380"/>
      <c r="BC2" s="380"/>
      <c r="BD2" s="381" t="s">
        <v>49</v>
      </c>
      <c r="BE2" s="385" t="s">
        <v>663</v>
      </c>
      <c r="BF2" s="386"/>
      <c r="BG2" s="386"/>
      <c r="BH2" s="387"/>
      <c r="BI2" s="397" t="s">
        <v>664</v>
      </c>
      <c r="BJ2" s="398"/>
      <c r="BK2" s="399"/>
      <c r="BL2" s="403" t="s">
        <v>50</v>
      </c>
      <c r="BM2" s="406" t="s">
        <v>51</v>
      </c>
      <c r="BN2" s="391" t="s">
        <v>52</v>
      </c>
      <c r="BO2" s="391" t="s">
        <v>53</v>
      </c>
      <c r="BP2" s="395" t="s">
        <v>408</v>
      </c>
      <c r="BQ2" s="396"/>
      <c r="BR2" s="396"/>
      <c r="BS2" s="396"/>
      <c r="BT2" s="396"/>
      <c r="BU2" s="396"/>
      <c r="BV2" s="396"/>
      <c r="BW2" s="396"/>
      <c r="BX2" s="396"/>
      <c r="BY2" s="396"/>
      <c r="BZ2" s="396"/>
      <c r="CA2" s="396"/>
    </row>
    <row r="3" spans="1:79" s="91" customFormat="1" ht="18.75">
      <c r="A3" s="376"/>
      <c r="B3" s="378"/>
      <c r="C3" s="372"/>
      <c r="D3" s="372"/>
      <c r="E3" s="374"/>
      <c r="F3" s="372"/>
      <c r="G3" s="372"/>
      <c r="H3" s="374"/>
      <c r="I3" s="374"/>
      <c r="J3" s="374"/>
      <c r="K3" s="374"/>
      <c r="L3" s="384" t="s">
        <v>54</v>
      </c>
      <c r="M3" s="384"/>
      <c r="N3" s="384" t="s">
        <v>55</v>
      </c>
      <c r="O3" s="384"/>
      <c r="P3" s="384" t="s">
        <v>412</v>
      </c>
      <c r="Q3" s="384"/>
      <c r="R3" s="375" t="s">
        <v>56</v>
      </c>
      <c r="S3" s="375"/>
      <c r="T3" s="375" t="s">
        <v>57</v>
      </c>
      <c r="U3" s="375"/>
      <c r="V3" s="375" t="s">
        <v>58</v>
      </c>
      <c r="W3" s="375"/>
      <c r="X3" s="375" t="s">
        <v>59</v>
      </c>
      <c r="Y3" s="375"/>
      <c r="Z3" s="375" t="s">
        <v>60</v>
      </c>
      <c r="AA3" s="375"/>
      <c r="AB3" s="375" t="s">
        <v>61</v>
      </c>
      <c r="AC3" s="375"/>
      <c r="AD3" s="373" t="s">
        <v>62</v>
      </c>
      <c r="AE3" s="373"/>
      <c r="AF3" s="373" t="s">
        <v>63</v>
      </c>
      <c r="AG3" s="373"/>
      <c r="AH3" s="373" t="s">
        <v>64</v>
      </c>
      <c r="AI3" s="373"/>
      <c r="AJ3" s="373" t="s">
        <v>65</v>
      </c>
      <c r="AK3" s="373"/>
      <c r="AL3" s="373" t="s">
        <v>66</v>
      </c>
      <c r="AM3" s="373"/>
      <c r="AN3" s="373" t="s">
        <v>67</v>
      </c>
      <c r="AO3" s="373"/>
      <c r="AP3" s="383" t="s">
        <v>13</v>
      </c>
      <c r="AQ3" s="383"/>
      <c r="AR3" s="380" t="s">
        <v>68</v>
      </c>
      <c r="AS3" s="380"/>
      <c r="AT3" s="380"/>
      <c r="AU3" s="380"/>
      <c r="AV3" s="382" t="s">
        <v>69</v>
      </c>
      <c r="AW3" s="382"/>
      <c r="AX3" s="382"/>
      <c r="AY3" s="382"/>
      <c r="AZ3" s="380"/>
      <c r="BA3" s="380"/>
      <c r="BB3" s="380"/>
      <c r="BC3" s="380"/>
      <c r="BD3" s="381"/>
      <c r="BE3" s="388"/>
      <c r="BF3" s="389"/>
      <c r="BG3" s="389"/>
      <c r="BH3" s="390"/>
      <c r="BI3" s="400"/>
      <c r="BJ3" s="401"/>
      <c r="BK3" s="402"/>
      <c r="BL3" s="404"/>
      <c r="BM3" s="407"/>
      <c r="BN3" s="392"/>
      <c r="BO3" s="392"/>
      <c r="BP3" s="393">
        <v>58</v>
      </c>
      <c r="BQ3" s="394"/>
      <c r="BR3" s="393">
        <v>59</v>
      </c>
      <c r="BS3" s="394"/>
      <c r="BT3" s="393">
        <v>60</v>
      </c>
      <c r="BU3" s="394"/>
      <c r="BV3" s="393">
        <v>61</v>
      </c>
      <c r="BW3" s="394"/>
      <c r="BX3" s="393">
        <v>62</v>
      </c>
      <c r="BY3" s="394"/>
      <c r="BZ3" s="393">
        <v>63</v>
      </c>
      <c r="CA3" s="394"/>
    </row>
    <row r="4" spans="1:79" s="91" customFormat="1" ht="18.75">
      <c r="A4" s="376"/>
      <c r="B4" s="378"/>
      <c r="C4" s="372"/>
      <c r="D4" s="372"/>
      <c r="E4" s="374"/>
      <c r="F4" s="372"/>
      <c r="G4" s="372"/>
      <c r="H4" s="374"/>
      <c r="I4" s="374"/>
      <c r="J4" s="374"/>
      <c r="K4" s="374"/>
      <c r="L4" s="89" t="s">
        <v>70</v>
      </c>
      <c r="M4" s="80" t="s">
        <v>71</v>
      </c>
      <c r="N4" s="89" t="s">
        <v>70</v>
      </c>
      <c r="O4" s="80" t="s">
        <v>71</v>
      </c>
      <c r="P4" s="89" t="s">
        <v>70</v>
      </c>
      <c r="Q4" s="80" t="s">
        <v>71</v>
      </c>
      <c r="R4" s="89" t="s">
        <v>70</v>
      </c>
      <c r="S4" s="81" t="s">
        <v>71</v>
      </c>
      <c r="T4" s="89" t="s">
        <v>70</v>
      </c>
      <c r="U4" s="81" t="s">
        <v>71</v>
      </c>
      <c r="V4" s="89" t="s">
        <v>70</v>
      </c>
      <c r="W4" s="81" t="s">
        <v>71</v>
      </c>
      <c r="X4" s="89" t="s">
        <v>70</v>
      </c>
      <c r="Y4" s="81" t="s">
        <v>71</v>
      </c>
      <c r="Z4" s="89" t="s">
        <v>70</v>
      </c>
      <c r="AA4" s="81" t="s">
        <v>71</v>
      </c>
      <c r="AB4" s="89" t="s">
        <v>70</v>
      </c>
      <c r="AC4" s="81" t="s">
        <v>71</v>
      </c>
      <c r="AD4" s="89" t="s">
        <v>70</v>
      </c>
      <c r="AE4" s="82" t="s">
        <v>71</v>
      </c>
      <c r="AF4" s="89" t="s">
        <v>70</v>
      </c>
      <c r="AG4" s="82" t="s">
        <v>71</v>
      </c>
      <c r="AH4" s="89" t="s">
        <v>70</v>
      </c>
      <c r="AI4" s="82" t="s">
        <v>71</v>
      </c>
      <c r="AJ4" s="89" t="s">
        <v>70</v>
      </c>
      <c r="AK4" s="82" t="s">
        <v>71</v>
      </c>
      <c r="AL4" s="89" t="s">
        <v>70</v>
      </c>
      <c r="AM4" s="82" t="s">
        <v>71</v>
      </c>
      <c r="AN4" s="89" t="s">
        <v>70</v>
      </c>
      <c r="AO4" s="82" t="s">
        <v>71</v>
      </c>
      <c r="AP4" s="83" t="s">
        <v>70</v>
      </c>
      <c r="AQ4" s="83" t="s">
        <v>71</v>
      </c>
      <c r="AR4" s="89" t="s">
        <v>372</v>
      </c>
      <c r="AS4" s="89" t="s">
        <v>373</v>
      </c>
      <c r="AT4" s="89" t="s">
        <v>72</v>
      </c>
      <c r="AU4" s="84" t="s">
        <v>13</v>
      </c>
      <c r="AV4" s="85" t="s">
        <v>372</v>
      </c>
      <c r="AW4" s="85" t="s">
        <v>373</v>
      </c>
      <c r="AX4" s="85" t="s">
        <v>72</v>
      </c>
      <c r="AY4" s="84" t="s">
        <v>13</v>
      </c>
      <c r="AZ4" s="85" t="s">
        <v>372</v>
      </c>
      <c r="BA4" s="85" t="s">
        <v>373</v>
      </c>
      <c r="BB4" s="85" t="s">
        <v>72</v>
      </c>
      <c r="BC4" s="84" t="s">
        <v>13</v>
      </c>
      <c r="BD4" s="381"/>
      <c r="BE4" s="166" t="s">
        <v>372</v>
      </c>
      <c r="BF4" s="167" t="s">
        <v>373</v>
      </c>
      <c r="BG4" s="167" t="s">
        <v>72</v>
      </c>
      <c r="BH4" s="169" t="s">
        <v>13</v>
      </c>
      <c r="BI4" s="86" t="s">
        <v>40</v>
      </c>
      <c r="BJ4" s="86" t="s">
        <v>146</v>
      </c>
      <c r="BK4" s="86" t="s">
        <v>73</v>
      </c>
      <c r="BL4" s="405"/>
      <c r="BM4" s="407"/>
      <c r="BN4" s="392"/>
      <c r="BO4" s="392"/>
      <c r="BP4" s="161" t="s">
        <v>402</v>
      </c>
      <c r="BQ4" s="161" t="s">
        <v>72</v>
      </c>
      <c r="BR4" s="161" t="s">
        <v>402</v>
      </c>
      <c r="BS4" s="161" t="s">
        <v>72</v>
      </c>
      <c r="BT4" s="161" t="s">
        <v>402</v>
      </c>
      <c r="BU4" s="161" t="s">
        <v>72</v>
      </c>
      <c r="BV4" s="161" t="s">
        <v>402</v>
      </c>
      <c r="BW4" s="161" t="s">
        <v>72</v>
      </c>
      <c r="BX4" s="161" t="s">
        <v>402</v>
      </c>
      <c r="BY4" s="161" t="s">
        <v>72</v>
      </c>
      <c r="BZ4" s="161" t="s">
        <v>402</v>
      </c>
      <c r="CA4" s="161" t="s">
        <v>72</v>
      </c>
    </row>
    <row r="5" spans="1:79" s="91" customFormat="1" ht="21">
      <c r="A5" s="150"/>
      <c r="B5" s="151"/>
      <c r="C5" s="152"/>
      <c r="D5" s="152"/>
      <c r="E5" s="152"/>
      <c r="F5" s="152"/>
      <c r="G5" s="152"/>
      <c r="H5" s="152"/>
      <c r="I5" s="153"/>
      <c r="J5" s="154"/>
      <c r="K5" s="152"/>
      <c r="L5" s="114"/>
      <c r="M5" s="115"/>
      <c r="N5" s="114"/>
      <c r="O5" s="115"/>
      <c r="P5" s="114"/>
      <c r="Q5" s="115"/>
      <c r="R5" s="114"/>
      <c r="S5" s="116"/>
      <c r="T5" s="114"/>
      <c r="U5" s="116"/>
      <c r="V5" s="114"/>
      <c r="W5" s="116"/>
      <c r="X5" s="114"/>
      <c r="Y5" s="116"/>
      <c r="Z5" s="114"/>
      <c r="AA5" s="116"/>
      <c r="AB5" s="114"/>
      <c r="AC5" s="117"/>
      <c r="AD5" s="114"/>
      <c r="AE5" s="118"/>
      <c r="AF5" s="114"/>
      <c r="AG5" s="119"/>
      <c r="AH5" s="120"/>
      <c r="AI5" s="118"/>
      <c r="AJ5" s="114"/>
      <c r="AK5" s="118"/>
      <c r="AL5" s="114"/>
      <c r="AM5" s="118"/>
      <c r="AN5" s="114"/>
      <c r="AO5" s="118"/>
      <c r="AP5" s="121"/>
      <c r="AQ5" s="121"/>
      <c r="AR5" s="114"/>
      <c r="AS5" s="114"/>
      <c r="AT5" s="114"/>
      <c r="AU5" s="122"/>
      <c r="AV5" s="123"/>
      <c r="AW5" s="123"/>
      <c r="AX5" s="123"/>
      <c r="AY5" s="124"/>
      <c r="AZ5" s="123"/>
      <c r="BA5" s="123"/>
      <c r="BB5" s="123"/>
      <c r="BC5" s="124"/>
      <c r="BD5" s="127"/>
      <c r="BE5" s="168"/>
      <c r="BF5" s="168"/>
      <c r="BG5" s="168"/>
      <c r="BH5" s="170"/>
      <c r="BI5" s="125"/>
      <c r="BJ5" s="125"/>
      <c r="BK5" s="128"/>
      <c r="BL5" s="114"/>
      <c r="BM5" s="114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</row>
    <row r="7" spans="1:79" ht="25.5">
      <c r="C7" s="58"/>
    </row>
    <row r="8" spans="1:79" ht="26.25">
      <c r="C8" s="172"/>
    </row>
  </sheetData>
  <mergeCells count="46">
    <mergeCell ref="BZ3:CA3"/>
    <mergeCell ref="BP2:CA2"/>
    <mergeCell ref="BO2:BO4"/>
    <mergeCell ref="BI2:BK3"/>
    <mergeCell ref="BL2:BL4"/>
    <mergeCell ref="BM2:BM4"/>
    <mergeCell ref="BV3:BW3"/>
    <mergeCell ref="BX3:BY3"/>
    <mergeCell ref="BE2:BH3"/>
    <mergeCell ref="BN2:BN4"/>
    <mergeCell ref="BP3:BQ3"/>
    <mergeCell ref="BR3:BS3"/>
    <mergeCell ref="BT3:BU3"/>
    <mergeCell ref="AZ2:BC3"/>
    <mergeCell ref="BD2:BD4"/>
    <mergeCell ref="AR2:AY2"/>
    <mergeCell ref="L2:AQ2"/>
    <mergeCell ref="AR3:AU3"/>
    <mergeCell ref="AV3:AY3"/>
    <mergeCell ref="AP3:AQ3"/>
    <mergeCell ref="L3:M3"/>
    <mergeCell ref="N3:O3"/>
    <mergeCell ref="P3:Q3"/>
    <mergeCell ref="R3:S3"/>
    <mergeCell ref="T3:U3"/>
    <mergeCell ref="AF3:AG3"/>
    <mergeCell ref="AH3:AI3"/>
    <mergeCell ref="A2:A4"/>
    <mergeCell ref="B2:B4"/>
    <mergeCell ref="C2:C4"/>
    <mergeCell ref="D2:D4"/>
    <mergeCell ref="E2:E4"/>
    <mergeCell ref="F2:F4"/>
    <mergeCell ref="G2:G4"/>
    <mergeCell ref="AJ3:AK3"/>
    <mergeCell ref="AL3:AM3"/>
    <mergeCell ref="AN3:AO3"/>
    <mergeCell ref="H2:H4"/>
    <mergeCell ref="I2:I4"/>
    <mergeCell ref="J2:J4"/>
    <mergeCell ref="K2:K4"/>
    <mergeCell ref="AB3:AC3"/>
    <mergeCell ref="AD3:AE3"/>
    <mergeCell ref="V3:W3"/>
    <mergeCell ref="X3:Y3"/>
    <mergeCell ref="Z3:AA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47"/>
  <sheetViews>
    <sheetView topLeftCell="B1" workbookViewId="0">
      <selection activeCell="A8" sqref="A8"/>
    </sheetView>
  </sheetViews>
  <sheetFormatPr defaultRowHeight="21.75"/>
  <cols>
    <col min="1" max="1" width="27.28515625" customWidth="1"/>
    <col min="3" max="3" width="22.28515625" customWidth="1"/>
    <col min="5" max="5" width="36.42578125" customWidth="1"/>
  </cols>
  <sheetData>
    <row r="1" spans="1:8" ht="65.25">
      <c r="A1" s="75" t="s">
        <v>121</v>
      </c>
      <c r="C1" s="76" t="s">
        <v>122</v>
      </c>
      <c r="E1" s="78" t="s">
        <v>123</v>
      </c>
      <c r="H1" s="90" t="s">
        <v>367</v>
      </c>
    </row>
    <row r="2" spans="1:8" ht="23.25">
      <c r="A2" s="77" t="s">
        <v>124</v>
      </c>
      <c r="C2" s="77" t="s">
        <v>369</v>
      </c>
      <c r="E2" s="68" t="s">
        <v>371</v>
      </c>
      <c r="G2">
        <v>1</v>
      </c>
      <c r="H2" t="s">
        <v>186</v>
      </c>
    </row>
    <row r="3" spans="1:8" ht="23.25">
      <c r="A3" s="77" t="s">
        <v>142</v>
      </c>
      <c r="C3" s="77" t="s">
        <v>131</v>
      </c>
      <c r="E3" s="68" t="s">
        <v>136</v>
      </c>
      <c r="G3">
        <v>2</v>
      </c>
      <c r="H3" t="s">
        <v>187</v>
      </c>
    </row>
    <row r="4" spans="1:8" ht="23.25">
      <c r="A4" s="77" t="s">
        <v>143</v>
      </c>
      <c r="C4" s="68" t="s">
        <v>132</v>
      </c>
      <c r="E4" s="68" t="s">
        <v>659</v>
      </c>
      <c r="G4">
        <v>3</v>
      </c>
      <c r="H4" t="s">
        <v>188</v>
      </c>
    </row>
    <row r="5" spans="1:8" ht="23.25">
      <c r="A5" s="68" t="s">
        <v>144</v>
      </c>
      <c r="C5" s="68" t="s">
        <v>133</v>
      </c>
      <c r="E5" s="68" t="s">
        <v>137</v>
      </c>
      <c r="G5">
        <v>4</v>
      </c>
      <c r="H5" t="s">
        <v>189</v>
      </c>
    </row>
    <row r="6" spans="1:8" ht="23.25">
      <c r="A6" s="68" t="s">
        <v>405</v>
      </c>
      <c r="C6" s="68" t="s">
        <v>134</v>
      </c>
      <c r="E6" s="68" t="s">
        <v>138</v>
      </c>
      <c r="G6">
        <v>5</v>
      </c>
      <c r="H6" t="s">
        <v>190</v>
      </c>
    </row>
    <row r="7" spans="1:8" ht="23.25">
      <c r="A7" s="68" t="s">
        <v>406</v>
      </c>
      <c r="C7" s="68" t="s">
        <v>135</v>
      </c>
      <c r="E7" s="68" t="s">
        <v>139</v>
      </c>
      <c r="G7">
        <v>6</v>
      </c>
      <c r="H7" t="s">
        <v>191</v>
      </c>
    </row>
    <row r="8" spans="1:8" ht="23.25">
      <c r="A8" s="68" t="s">
        <v>658</v>
      </c>
      <c r="E8" s="68" t="s">
        <v>660</v>
      </c>
      <c r="G8">
        <v>7</v>
      </c>
      <c r="H8" t="s">
        <v>192</v>
      </c>
    </row>
    <row r="9" spans="1:8" ht="23.25">
      <c r="E9" s="68" t="s">
        <v>140</v>
      </c>
      <c r="F9" s="1"/>
      <c r="G9">
        <v>8</v>
      </c>
      <c r="H9" t="s">
        <v>193</v>
      </c>
    </row>
    <row r="10" spans="1:8" ht="23.25">
      <c r="E10" s="68" t="s">
        <v>141</v>
      </c>
      <c r="G10">
        <v>9</v>
      </c>
      <c r="H10" t="s">
        <v>194</v>
      </c>
    </row>
    <row r="11" spans="1:8" ht="23.25">
      <c r="E11" s="171" t="s">
        <v>147</v>
      </c>
      <c r="G11">
        <v>10</v>
      </c>
      <c r="H11" t="s">
        <v>195</v>
      </c>
    </row>
    <row r="12" spans="1:8" ht="23.25">
      <c r="E12" s="171" t="s">
        <v>403</v>
      </c>
      <c r="G12">
        <v>11</v>
      </c>
      <c r="H12" t="s">
        <v>196</v>
      </c>
    </row>
    <row r="13" spans="1:8" ht="23.25">
      <c r="E13" s="171" t="s">
        <v>407</v>
      </c>
      <c r="G13">
        <v>12</v>
      </c>
      <c r="H13" t="s">
        <v>197</v>
      </c>
    </row>
    <row r="14" spans="1:8">
      <c r="G14">
        <v>13</v>
      </c>
      <c r="H14" t="s">
        <v>198</v>
      </c>
    </row>
    <row r="15" spans="1:8">
      <c r="G15">
        <v>14</v>
      </c>
      <c r="H15" t="s">
        <v>199</v>
      </c>
    </row>
    <row r="16" spans="1:8">
      <c r="G16">
        <v>15</v>
      </c>
      <c r="H16" t="s">
        <v>200</v>
      </c>
    </row>
    <row r="17" spans="7:8">
      <c r="G17">
        <v>16</v>
      </c>
      <c r="H17" t="s">
        <v>201</v>
      </c>
    </row>
    <row r="18" spans="7:8">
      <c r="G18">
        <v>17</v>
      </c>
      <c r="H18" t="s">
        <v>5</v>
      </c>
    </row>
    <row r="19" spans="7:8">
      <c r="G19">
        <v>18</v>
      </c>
      <c r="H19" t="s">
        <v>202</v>
      </c>
    </row>
    <row r="20" spans="7:8">
      <c r="G20">
        <v>19</v>
      </c>
      <c r="H20" t="s">
        <v>203</v>
      </c>
    </row>
    <row r="21" spans="7:8">
      <c r="G21">
        <v>20</v>
      </c>
      <c r="H21" t="s">
        <v>204</v>
      </c>
    </row>
    <row r="22" spans="7:8">
      <c r="G22">
        <v>21</v>
      </c>
      <c r="H22" t="s">
        <v>205</v>
      </c>
    </row>
    <row r="23" spans="7:8">
      <c r="G23">
        <v>22</v>
      </c>
      <c r="H23" t="s">
        <v>206</v>
      </c>
    </row>
    <row r="24" spans="7:8">
      <c r="G24">
        <v>23</v>
      </c>
      <c r="H24" t="s">
        <v>6</v>
      </c>
    </row>
    <row r="25" spans="7:8">
      <c r="G25">
        <v>24</v>
      </c>
      <c r="H25" t="s">
        <v>207</v>
      </c>
    </row>
    <row r="26" spans="7:8">
      <c r="G26">
        <v>25</v>
      </c>
      <c r="H26" t="s">
        <v>208</v>
      </c>
    </row>
    <row r="27" spans="7:8">
      <c r="G27">
        <v>26</v>
      </c>
      <c r="H27" t="s">
        <v>209</v>
      </c>
    </row>
    <row r="28" spans="7:8">
      <c r="G28">
        <v>27</v>
      </c>
      <c r="H28" t="s">
        <v>210</v>
      </c>
    </row>
    <row r="29" spans="7:8">
      <c r="G29">
        <v>28</v>
      </c>
      <c r="H29" t="s">
        <v>211</v>
      </c>
    </row>
    <row r="30" spans="7:8">
      <c r="G30">
        <v>29</v>
      </c>
      <c r="H30" t="s">
        <v>212</v>
      </c>
    </row>
    <row r="31" spans="7:8">
      <c r="G31">
        <v>30</v>
      </c>
      <c r="H31" t="s">
        <v>213</v>
      </c>
    </row>
    <row r="32" spans="7:8">
      <c r="G32">
        <v>31</v>
      </c>
      <c r="H32" t="s">
        <v>214</v>
      </c>
    </row>
    <row r="33" spans="7:8">
      <c r="G33">
        <v>32</v>
      </c>
      <c r="H33" t="s">
        <v>215</v>
      </c>
    </row>
    <row r="34" spans="7:8">
      <c r="G34">
        <v>33</v>
      </c>
      <c r="H34" t="s">
        <v>216</v>
      </c>
    </row>
    <row r="35" spans="7:8">
      <c r="G35">
        <v>34</v>
      </c>
      <c r="H35" t="s">
        <v>217</v>
      </c>
    </row>
    <row r="36" spans="7:8">
      <c r="G36">
        <v>35</v>
      </c>
      <c r="H36" t="s">
        <v>218</v>
      </c>
    </row>
    <row r="37" spans="7:8">
      <c r="G37">
        <v>36</v>
      </c>
      <c r="H37" t="s">
        <v>219</v>
      </c>
    </row>
    <row r="38" spans="7:8">
      <c r="G38">
        <v>37</v>
      </c>
      <c r="H38" t="s">
        <v>220</v>
      </c>
    </row>
    <row r="39" spans="7:8">
      <c r="G39">
        <v>38</v>
      </c>
      <c r="H39" t="s">
        <v>221</v>
      </c>
    </row>
    <row r="40" spans="7:8">
      <c r="G40">
        <v>39</v>
      </c>
      <c r="H40" t="s">
        <v>222</v>
      </c>
    </row>
    <row r="41" spans="7:8">
      <c r="G41">
        <v>40</v>
      </c>
      <c r="H41" t="s">
        <v>223</v>
      </c>
    </row>
    <row r="42" spans="7:8">
      <c r="G42">
        <v>41</v>
      </c>
      <c r="H42" t="s">
        <v>224</v>
      </c>
    </row>
    <row r="43" spans="7:8">
      <c r="G43">
        <v>42</v>
      </c>
      <c r="H43" t="s">
        <v>225</v>
      </c>
    </row>
    <row r="44" spans="7:8">
      <c r="G44">
        <v>43</v>
      </c>
      <c r="H44" t="s">
        <v>226</v>
      </c>
    </row>
    <row r="45" spans="7:8">
      <c r="G45">
        <v>44</v>
      </c>
      <c r="H45" t="s">
        <v>227</v>
      </c>
    </row>
    <row r="46" spans="7:8">
      <c r="G46">
        <v>45</v>
      </c>
      <c r="H46" t="s">
        <v>228</v>
      </c>
    </row>
    <row r="47" spans="7:8">
      <c r="G47">
        <v>46</v>
      </c>
      <c r="H47" t="s">
        <v>229</v>
      </c>
    </row>
    <row r="48" spans="7:8">
      <c r="G48">
        <v>47</v>
      </c>
      <c r="H48" t="s">
        <v>230</v>
      </c>
    </row>
    <row r="49" spans="7:8">
      <c r="G49">
        <v>48</v>
      </c>
      <c r="H49" t="s">
        <v>231</v>
      </c>
    </row>
    <row r="50" spans="7:8">
      <c r="G50">
        <v>49</v>
      </c>
      <c r="H50" t="s">
        <v>232</v>
      </c>
    </row>
    <row r="51" spans="7:8">
      <c r="G51">
        <v>50</v>
      </c>
      <c r="H51" t="s">
        <v>233</v>
      </c>
    </row>
    <row r="52" spans="7:8">
      <c r="G52">
        <v>51</v>
      </c>
      <c r="H52" t="s">
        <v>234</v>
      </c>
    </row>
    <row r="53" spans="7:8">
      <c r="G53">
        <v>52</v>
      </c>
      <c r="H53" t="s">
        <v>235</v>
      </c>
    </row>
    <row r="54" spans="7:8">
      <c r="G54">
        <v>53</v>
      </c>
      <c r="H54" t="s">
        <v>236</v>
      </c>
    </row>
    <row r="55" spans="7:8">
      <c r="G55">
        <v>54</v>
      </c>
      <c r="H55" t="s">
        <v>237</v>
      </c>
    </row>
    <row r="56" spans="7:8">
      <c r="G56">
        <v>55</v>
      </c>
      <c r="H56" t="s">
        <v>238</v>
      </c>
    </row>
    <row r="57" spans="7:8">
      <c r="G57">
        <v>56</v>
      </c>
      <c r="H57" t="s">
        <v>239</v>
      </c>
    </row>
    <row r="58" spans="7:8">
      <c r="G58">
        <v>57</v>
      </c>
      <c r="H58" t="s">
        <v>240</v>
      </c>
    </row>
    <row r="59" spans="7:8">
      <c r="G59">
        <v>58</v>
      </c>
      <c r="H59" t="s">
        <v>241</v>
      </c>
    </row>
    <row r="60" spans="7:8">
      <c r="G60">
        <v>59</v>
      </c>
      <c r="H60" t="s">
        <v>242</v>
      </c>
    </row>
    <row r="61" spans="7:8">
      <c r="G61">
        <v>60</v>
      </c>
      <c r="H61" t="s">
        <v>243</v>
      </c>
    </row>
    <row r="62" spans="7:8">
      <c r="G62">
        <v>61</v>
      </c>
      <c r="H62" t="s">
        <v>244</v>
      </c>
    </row>
    <row r="63" spans="7:8">
      <c r="G63">
        <v>62</v>
      </c>
      <c r="H63" t="s">
        <v>245</v>
      </c>
    </row>
    <row r="64" spans="7:8">
      <c r="G64">
        <v>63</v>
      </c>
      <c r="H64" t="s">
        <v>246</v>
      </c>
    </row>
    <row r="65" spans="7:8">
      <c r="G65">
        <v>64</v>
      </c>
      <c r="H65" t="s">
        <v>247</v>
      </c>
    </row>
    <row r="66" spans="7:8">
      <c r="G66">
        <v>65</v>
      </c>
      <c r="H66" t="s">
        <v>248</v>
      </c>
    </row>
    <row r="67" spans="7:8">
      <c r="G67">
        <v>66</v>
      </c>
      <c r="H67" t="s">
        <v>249</v>
      </c>
    </row>
    <row r="68" spans="7:8">
      <c r="G68">
        <v>67</v>
      </c>
      <c r="H68" t="s">
        <v>250</v>
      </c>
    </row>
    <row r="69" spans="7:8">
      <c r="G69">
        <v>68</v>
      </c>
      <c r="H69" t="s">
        <v>251</v>
      </c>
    </row>
    <row r="70" spans="7:8">
      <c r="G70">
        <v>69</v>
      </c>
      <c r="H70" t="s">
        <v>252</v>
      </c>
    </row>
    <row r="71" spans="7:8">
      <c r="G71">
        <v>70</v>
      </c>
      <c r="H71" t="s">
        <v>253</v>
      </c>
    </row>
    <row r="72" spans="7:8">
      <c r="G72">
        <v>71</v>
      </c>
      <c r="H72" t="s">
        <v>254</v>
      </c>
    </row>
    <row r="73" spans="7:8">
      <c r="G73">
        <v>72</v>
      </c>
      <c r="H73" t="s">
        <v>255</v>
      </c>
    </row>
    <row r="74" spans="7:8">
      <c r="G74">
        <v>73</v>
      </c>
      <c r="H74" t="s">
        <v>256</v>
      </c>
    </row>
    <row r="75" spans="7:8">
      <c r="G75">
        <v>74</v>
      </c>
      <c r="H75" t="s">
        <v>257</v>
      </c>
    </row>
    <row r="76" spans="7:8">
      <c r="G76">
        <v>75</v>
      </c>
      <c r="H76" t="s">
        <v>258</v>
      </c>
    </row>
    <row r="77" spans="7:8">
      <c r="G77">
        <v>76</v>
      </c>
      <c r="H77" t="s">
        <v>259</v>
      </c>
    </row>
    <row r="78" spans="7:8">
      <c r="G78">
        <v>77</v>
      </c>
      <c r="H78" t="s">
        <v>260</v>
      </c>
    </row>
    <row r="79" spans="7:8">
      <c r="G79">
        <v>78</v>
      </c>
      <c r="H79" t="s">
        <v>261</v>
      </c>
    </row>
    <row r="80" spans="7:8">
      <c r="G80">
        <v>79</v>
      </c>
      <c r="H80" t="s">
        <v>262</v>
      </c>
    </row>
    <row r="81" spans="7:8">
      <c r="G81">
        <v>80</v>
      </c>
      <c r="H81" t="s">
        <v>263</v>
      </c>
    </row>
    <row r="82" spans="7:8">
      <c r="G82">
        <v>81</v>
      </c>
      <c r="H82" t="s">
        <v>264</v>
      </c>
    </row>
    <row r="83" spans="7:8">
      <c r="G83">
        <v>82</v>
      </c>
      <c r="H83" t="s">
        <v>265</v>
      </c>
    </row>
    <row r="84" spans="7:8">
      <c r="G84">
        <v>83</v>
      </c>
      <c r="H84" t="s">
        <v>266</v>
      </c>
    </row>
    <row r="85" spans="7:8">
      <c r="G85">
        <v>84</v>
      </c>
      <c r="H85" t="s">
        <v>267</v>
      </c>
    </row>
    <row r="86" spans="7:8">
      <c r="G86">
        <v>85</v>
      </c>
      <c r="H86" t="s">
        <v>268</v>
      </c>
    </row>
    <row r="87" spans="7:8">
      <c r="G87">
        <v>86</v>
      </c>
      <c r="H87" t="s">
        <v>269</v>
      </c>
    </row>
    <row r="88" spans="7:8">
      <c r="G88">
        <v>87</v>
      </c>
      <c r="H88" t="s">
        <v>270</v>
      </c>
    </row>
    <row r="89" spans="7:8">
      <c r="G89">
        <v>88</v>
      </c>
      <c r="H89" t="s">
        <v>271</v>
      </c>
    </row>
    <row r="90" spans="7:8">
      <c r="G90">
        <v>89</v>
      </c>
      <c r="H90" t="s">
        <v>272</v>
      </c>
    </row>
    <row r="91" spans="7:8">
      <c r="G91">
        <v>90</v>
      </c>
      <c r="H91" t="s">
        <v>273</v>
      </c>
    </row>
    <row r="92" spans="7:8">
      <c r="G92">
        <v>91</v>
      </c>
      <c r="H92" t="s">
        <v>274</v>
      </c>
    </row>
    <row r="93" spans="7:8">
      <c r="G93">
        <v>92</v>
      </c>
      <c r="H93" t="s">
        <v>275</v>
      </c>
    </row>
    <row r="94" spans="7:8">
      <c r="G94">
        <v>93</v>
      </c>
      <c r="H94" t="s">
        <v>276</v>
      </c>
    </row>
    <row r="95" spans="7:8">
      <c r="G95">
        <v>94</v>
      </c>
      <c r="H95" t="s">
        <v>277</v>
      </c>
    </row>
    <row r="96" spans="7:8">
      <c r="G96">
        <v>95</v>
      </c>
      <c r="H96" t="s">
        <v>278</v>
      </c>
    </row>
    <row r="97" spans="7:8">
      <c r="G97">
        <v>96</v>
      </c>
      <c r="H97" t="s">
        <v>279</v>
      </c>
    </row>
    <row r="98" spans="7:8">
      <c r="G98">
        <v>97</v>
      </c>
      <c r="H98" t="s">
        <v>280</v>
      </c>
    </row>
    <row r="99" spans="7:8">
      <c r="G99">
        <v>98</v>
      </c>
      <c r="H99" t="s">
        <v>281</v>
      </c>
    </row>
    <row r="100" spans="7:8">
      <c r="G100">
        <v>99</v>
      </c>
      <c r="H100" t="s">
        <v>282</v>
      </c>
    </row>
    <row r="101" spans="7:8">
      <c r="G101">
        <v>100</v>
      </c>
      <c r="H101" t="s">
        <v>283</v>
      </c>
    </row>
    <row r="102" spans="7:8">
      <c r="G102">
        <v>101</v>
      </c>
      <c r="H102" t="s">
        <v>284</v>
      </c>
    </row>
    <row r="103" spans="7:8">
      <c r="G103">
        <v>102</v>
      </c>
      <c r="H103" t="s">
        <v>285</v>
      </c>
    </row>
    <row r="104" spans="7:8">
      <c r="G104">
        <v>103</v>
      </c>
      <c r="H104" t="s">
        <v>286</v>
      </c>
    </row>
    <row r="105" spans="7:8">
      <c r="G105">
        <v>104</v>
      </c>
      <c r="H105" t="s">
        <v>287</v>
      </c>
    </row>
    <row r="106" spans="7:8">
      <c r="G106">
        <v>105</v>
      </c>
      <c r="H106" t="s">
        <v>288</v>
      </c>
    </row>
    <row r="107" spans="7:8">
      <c r="G107">
        <v>106</v>
      </c>
      <c r="H107" t="s">
        <v>289</v>
      </c>
    </row>
    <row r="108" spans="7:8">
      <c r="G108">
        <v>107</v>
      </c>
      <c r="H108" t="s">
        <v>290</v>
      </c>
    </row>
    <row r="109" spans="7:8">
      <c r="G109">
        <v>108</v>
      </c>
      <c r="H109" t="s">
        <v>291</v>
      </c>
    </row>
    <row r="110" spans="7:8">
      <c r="G110">
        <v>109</v>
      </c>
      <c r="H110" t="s">
        <v>292</v>
      </c>
    </row>
    <row r="111" spans="7:8">
      <c r="G111">
        <v>110</v>
      </c>
      <c r="H111" t="s">
        <v>293</v>
      </c>
    </row>
    <row r="112" spans="7:8">
      <c r="G112">
        <v>111</v>
      </c>
      <c r="H112" t="s">
        <v>294</v>
      </c>
    </row>
    <row r="113" spans="7:8">
      <c r="G113">
        <v>112</v>
      </c>
      <c r="H113" t="s">
        <v>295</v>
      </c>
    </row>
    <row r="114" spans="7:8">
      <c r="G114">
        <v>113</v>
      </c>
      <c r="H114" t="s">
        <v>296</v>
      </c>
    </row>
    <row r="115" spans="7:8">
      <c r="G115">
        <v>114</v>
      </c>
      <c r="H115" t="s">
        <v>297</v>
      </c>
    </row>
    <row r="116" spans="7:8">
      <c r="G116">
        <v>115</v>
      </c>
      <c r="H116" t="s">
        <v>298</v>
      </c>
    </row>
    <row r="117" spans="7:8">
      <c r="G117">
        <v>116</v>
      </c>
      <c r="H117" t="s">
        <v>299</v>
      </c>
    </row>
    <row r="118" spans="7:8">
      <c r="G118">
        <v>117</v>
      </c>
      <c r="H118" t="s">
        <v>300</v>
      </c>
    </row>
    <row r="119" spans="7:8">
      <c r="G119">
        <v>118</v>
      </c>
      <c r="H119" t="s">
        <v>301</v>
      </c>
    </row>
    <row r="120" spans="7:8">
      <c r="G120">
        <v>119</v>
      </c>
      <c r="H120" t="s">
        <v>302</v>
      </c>
    </row>
    <row r="121" spans="7:8">
      <c r="G121">
        <v>120</v>
      </c>
      <c r="H121" t="s">
        <v>303</v>
      </c>
    </row>
    <row r="122" spans="7:8">
      <c r="G122">
        <v>121</v>
      </c>
      <c r="H122" t="s">
        <v>304</v>
      </c>
    </row>
    <row r="123" spans="7:8">
      <c r="G123">
        <v>122</v>
      </c>
      <c r="H123" t="s">
        <v>305</v>
      </c>
    </row>
    <row r="124" spans="7:8">
      <c r="G124">
        <v>123</v>
      </c>
      <c r="H124" t="s">
        <v>306</v>
      </c>
    </row>
    <row r="125" spans="7:8">
      <c r="G125">
        <v>124</v>
      </c>
      <c r="H125" t="s">
        <v>307</v>
      </c>
    </row>
    <row r="126" spans="7:8">
      <c r="G126">
        <v>125</v>
      </c>
      <c r="H126" t="s">
        <v>308</v>
      </c>
    </row>
    <row r="127" spans="7:8">
      <c r="G127">
        <v>126</v>
      </c>
      <c r="H127" t="s">
        <v>309</v>
      </c>
    </row>
    <row r="128" spans="7:8">
      <c r="G128">
        <v>127</v>
      </c>
      <c r="H128" t="s">
        <v>310</v>
      </c>
    </row>
    <row r="129" spans="7:8">
      <c r="G129">
        <v>128</v>
      </c>
      <c r="H129" t="s">
        <v>311</v>
      </c>
    </row>
    <row r="130" spans="7:8">
      <c r="G130">
        <v>129</v>
      </c>
      <c r="H130" t="s">
        <v>312</v>
      </c>
    </row>
    <row r="131" spans="7:8">
      <c r="G131">
        <v>130</v>
      </c>
      <c r="H131" t="s">
        <v>313</v>
      </c>
    </row>
    <row r="132" spans="7:8">
      <c r="G132">
        <v>131</v>
      </c>
      <c r="H132" t="s">
        <v>314</v>
      </c>
    </row>
    <row r="133" spans="7:8">
      <c r="G133">
        <v>132</v>
      </c>
      <c r="H133" t="s">
        <v>315</v>
      </c>
    </row>
    <row r="134" spans="7:8">
      <c r="G134">
        <v>133</v>
      </c>
      <c r="H134" t="s">
        <v>316</v>
      </c>
    </row>
    <row r="135" spans="7:8">
      <c r="G135">
        <v>134</v>
      </c>
      <c r="H135" t="s">
        <v>317</v>
      </c>
    </row>
    <row r="136" spans="7:8">
      <c r="G136">
        <v>135</v>
      </c>
      <c r="H136" t="s">
        <v>318</v>
      </c>
    </row>
    <row r="137" spans="7:8">
      <c r="G137">
        <v>136</v>
      </c>
      <c r="H137" t="s">
        <v>319</v>
      </c>
    </row>
    <row r="138" spans="7:8">
      <c r="G138">
        <v>137</v>
      </c>
      <c r="H138" t="s">
        <v>320</v>
      </c>
    </row>
    <row r="139" spans="7:8">
      <c r="G139">
        <v>138</v>
      </c>
      <c r="H139" t="s">
        <v>321</v>
      </c>
    </row>
    <row r="140" spans="7:8">
      <c r="G140">
        <v>139</v>
      </c>
      <c r="H140" t="s">
        <v>322</v>
      </c>
    </row>
    <row r="141" spans="7:8">
      <c r="G141">
        <v>140</v>
      </c>
      <c r="H141" t="s">
        <v>323</v>
      </c>
    </row>
    <row r="142" spans="7:8">
      <c r="G142">
        <v>141</v>
      </c>
      <c r="H142" t="s">
        <v>324</v>
      </c>
    </row>
    <row r="143" spans="7:8">
      <c r="G143">
        <v>142</v>
      </c>
      <c r="H143" t="s">
        <v>325</v>
      </c>
    </row>
    <row r="144" spans="7:8">
      <c r="G144">
        <v>143</v>
      </c>
      <c r="H144" t="s">
        <v>326</v>
      </c>
    </row>
    <row r="145" spans="7:8">
      <c r="G145">
        <v>144</v>
      </c>
      <c r="H145" t="s">
        <v>327</v>
      </c>
    </row>
    <row r="146" spans="7:8">
      <c r="G146">
        <v>145</v>
      </c>
      <c r="H146" t="s">
        <v>328</v>
      </c>
    </row>
    <row r="147" spans="7:8">
      <c r="G147">
        <v>146</v>
      </c>
      <c r="H147" t="s">
        <v>329</v>
      </c>
    </row>
    <row r="148" spans="7:8">
      <c r="G148">
        <v>147</v>
      </c>
      <c r="H148" t="s">
        <v>330</v>
      </c>
    </row>
    <row r="149" spans="7:8">
      <c r="G149">
        <v>148</v>
      </c>
      <c r="H149" t="s">
        <v>331</v>
      </c>
    </row>
    <row r="150" spans="7:8">
      <c r="G150">
        <v>149</v>
      </c>
      <c r="H150" t="s">
        <v>332</v>
      </c>
    </row>
    <row r="151" spans="7:8">
      <c r="G151">
        <v>150</v>
      </c>
      <c r="H151" t="s">
        <v>333</v>
      </c>
    </row>
    <row r="152" spans="7:8">
      <c r="G152">
        <v>151</v>
      </c>
      <c r="H152" t="s">
        <v>334</v>
      </c>
    </row>
    <row r="153" spans="7:8">
      <c r="G153">
        <v>152</v>
      </c>
      <c r="H153" t="s">
        <v>335</v>
      </c>
    </row>
    <row r="154" spans="7:8">
      <c r="G154">
        <v>153</v>
      </c>
      <c r="H154" t="s">
        <v>336</v>
      </c>
    </row>
    <row r="155" spans="7:8">
      <c r="G155">
        <v>154</v>
      </c>
      <c r="H155" t="s">
        <v>337</v>
      </c>
    </row>
    <row r="156" spans="7:8">
      <c r="G156">
        <v>155</v>
      </c>
      <c r="H156" t="s">
        <v>338</v>
      </c>
    </row>
    <row r="157" spans="7:8">
      <c r="G157">
        <v>156</v>
      </c>
      <c r="H157" t="s">
        <v>339</v>
      </c>
    </row>
    <row r="158" spans="7:8">
      <c r="G158">
        <v>157</v>
      </c>
      <c r="H158" t="s">
        <v>340</v>
      </c>
    </row>
    <row r="159" spans="7:8">
      <c r="G159">
        <v>158</v>
      </c>
      <c r="H159" t="s">
        <v>341</v>
      </c>
    </row>
    <row r="160" spans="7:8">
      <c r="G160">
        <v>159</v>
      </c>
      <c r="H160" t="s">
        <v>342</v>
      </c>
    </row>
    <row r="161" spans="7:8">
      <c r="G161">
        <v>160</v>
      </c>
      <c r="H161" t="s">
        <v>343</v>
      </c>
    </row>
    <row r="162" spans="7:8">
      <c r="G162">
        <v>161</v>
      </c>
      <c r="H162" t="s">
        <v>344</v>
      </c>
    </row>
    <row r="163" spans="7:8">
      <c r="G163">
        <v>162</v>
      </c>
      <c r="H163" t="s">
        <v>345</v>
      </c>
    </row>
    <row r="164" spans="7:8">
      <c r="G164">
        <v>163</v>
      </c>
      <c r="H164" t="s">
        <v>346</v>
      </c>
    </row>
    <row r="165" spans="7:8">
      <c r="G165">
        <v>164</v>
      </c>
      <c r="H165" t="s">
        <v>347</v>
      </c>
    </row>
    <row r="166" spans="7:8">
      <c r="G166">
        <v>165</v>
      </c>
      <c r="H166" t="s">
        <v>348</v>
      </c>
    </row>
    <row r="167" spans="7:8">
      <c r="G167">
        <v>166</v>
      </c>
      <c r="H167" t="s">
        <v>349</v>
      </c>
    </row>
    <row r="168" spans="7:8">
      <c r="G168">
        <v>167</v>
      </c>
      <c r="H168" t="s">
        <v>350</v>
      </c>
    </row>
    <row r="169" spans="7:8">
      <c r="G169">
        <v>168</v>
      </c>
      <c r="H169" t="s">
        <v>351</v>
      </c>
    </row>
    <row r="170" spans="7:8">
      <c r="G170">
        <v>169</v>
      </c>
      <c r="H170" t="s">
        <v>352</v>
      </c>
    </row>
    <row r="171" spans="7:8">
      <c r="G171">
        <v>170</v>
      </c>
      <c r="H171" t="s">
        <v>353</v>
      </c>
    </row>
    <row r="172" spans="7:8">
      <c r="G172">
        <v>171</v>
      </c>
      <c r="H172" t="s">
        <v>354</v>
      </c>
    </row>
    <row r="173" spans="7:8">
      <c r="G173">
        <v>172</v>
      </c>
      <c r="H173" t="s">
        <v>355</v>
      </c>
    </row>
    <row r="174" spans="7:8">
      <c r="G174">
        <v>173</v>
      </c>
      <c r="H174" t="s">
        <v>356</v>
      </c>
    </row>
    <row r="175" spans="7:8">
      <c r="G175">
        <v>174</v>
      </c>
      <c r="H175" t="s">
        <v>357</v>
      </c>
    </row>
    <row r="176" spans="7:8">
      <c r="G176">
        <v>175</v>
      </c>
      <c r="H176" t="s">
        <v>358</v>
      </c>
    </row>
    <row r="177" spans="7:8">
      <c r="G177">
        <v>176</v>
      </c>
      <c r="H177" t="s">
        <v>359</v>
      </c>
    </row>
    <row r="178" spans="7:8">
      <c r="G178">
        <v>177</v>
      </c>
      <c r="H178" t="s">
        <v>360</v>
      </c>
    </row>
    <row r="179" spans="7:8">
      <c r="G179">
        <v>178</v>
      </c>
      <c r="H179" t="s">
        <v>361</v>
      </c>
    </row>
    <row r="180" spans="7:8">
      <c r="G180">
        <v>179</v>
      </c>
      <c r="H180" t="s">
        <v>362</v>
      </c>
    </row>
    <row r="181" spans="7:8">
      <c r="G181">
        <v>180</v>
      </c>
      <c r="H181" t="s">
        <v>363</v>
      </c>
    </row>
    <row r="182" spans="7:8">
      <c r="G182">
        <v>181</v>
      </c>
      <c r="H182" t="s">
        <v>364</v>
      </c>
    </row>
    <row r="183" spans="7:8">
      <c r="G183">
        <v>182</v>
      </c>
      <c r="H183" t="s">
        <v>365</v>
      </c>
    </row>
    <row r="184" spans="7:8">
      <c r="G184">
        <v>183</v>
      </c>
      <c r="H184" t="s">
        <v>366</v>
      </c>
    </row>
    <row r="185" spans="7:8">
      <c r="G185">
        <v>184</v>
      </c>
      <c r="H185" t="s">
        <v>589</v>
      </c>
    </row>
    <row r="186" spans="7:8">
      <c r="G186">
        <v>185</v>
      </c>
      <c r="H186" t="s">
        <v>590</v>
      </c>
    </row>
    <row r="187" spans="7:8">
      <c r="G187">
        <v>186</v>
      </c>
      <c r="H187" t="s">
        <v>591</v>
      </c>
    </row>
    <row r="188" spans="7:8">
      <c r="G188">
        <v>187</v>
      </c>
      <c r="H188" t="s">
        <v>592</v>
      </c>
    </row>
    <row r="189" spans="7:8">
      <c r="G189">
        <v>188</v>
      </c>
      <c r="H189" t="s">
        <v>593</v>
      </c>
    </row>
    <row r="190" spans="7:8">
      <c r="G190">
        <v>189</v>
      </c>
      <c r="H190" t="s">
        <v>594</v>
      </c>
    </row>
    <row r="191" spans="7:8">
      <c r="G191">
        <v>190</v>
      </c>
      <c r="H191" t="s">
        <v>595</v>
      </c>
    </row>
    <row r="192" spans="7:8">
      <c r="G192">
        <v>191</v>
      </c>
      <c r="H192" t="s">
        <v>596</v>
      </c>
    </row>
    <row r="193" spans="7:8">
      <c r="G193">
        <v>192</v>
      </c>
      <c r="H193" t="s">
        <v>597</v>
      </c>
    </row>
    <row r="194" spans="7:8">
      <c r="G194">
        <v>193</v>
      </c>
      <c r="H194" t="s">
        <v>598</v>
      </c>
    </row>
    <row r="195" spans="7:8">
      <c r="G195">
        <v>194</v>
      </c>
      <c r="H195" t="s">
        <v>599</v>
      </c>
    </row>
    <row r="196" spans="7:8">
      <c r="G196">
        <v>195</v>
      </c>
      <c r="H196" t="s">
        <v>600</v>
      </c>
    </row>
    <row r="197" spans="7:8">
      <c r="G197">
        <v>196</v>
      </c>
      <c r="H197" t="s">
        <v>601</v>
      </c>
    </row>
    <row r="198" spans="7:8">
      <c r="G198">
        <v>197</v>
      </c>
      <c r="H198" t="s">
        <v>602</v>
      </c>
    </row>
    <row r="199" spans="7:8">
      <c r="G199">
        <v>198</v>
      </c>
      <c r="H199" t="s">
        <v>603</v>
      </c>
    </row>
    <row r="200" spans="7:8">
      <c r="G200">
        <v>199</v>
      </c>
      <c r="H200" t="s">
        <v>604</v>
      </c>
    </row>
    <row r="201" spans="7:8">
      <c r="G201">
        <v>200</v>
      </c>
      <c r="H201" t="s">
        <v>605</v>
      </c>
    </row>
    <row r="202" spans="7:8">
      <c r="G202">
        <v>201</v>
      </c>
      <c r="H202" t="s">
        <v>606</v>
      </c>
    </row>
    <row r="203" spans="7:8">
      <c r="G203">
        <v>202</v>
      </c>
      <c r="H203" t="s">
        <v>607</v>
      </c>
    </row>
    <row r="204" spans="7:8">
      <c r="G204">
        <v>203</v>
      </c>
      <c r="H204" t="s">
        <v>608</v>
      </c>
    </row>
    <row r="205" spans="7:8">
      <c r="G205">
        <v>204</v>
      </c>
      <c r="H205" t="s">
        <v>609</v>
      </c>
    </row>
    <row r="206" spans="7:8">
      <c r="G206">
        <v>205</v>
      </c>
      <c r="H206" t="s">
        <v>610</v>
      </c>
    </row>
    <row r="207" spans="7:8">
      <c r="G207">
        <v>206</v>
      </c>
      <c r="H207" t="s">
        <v>611</v>
      </c>
    </row>
    <row r="208" spans="7:8">
      <c r="G208">
        <v>207</v>
      </c>
      <c r="H208" t="s">
        <v>612</v>
      </c>
    </row>
    <row r="209" spans="7:8">
      <c r="G209">
        <v>208</v>
      </c>
      <c r="H209" t="s">
        <v>613</v>
      </c>
    </row>
    <row r="210" spans="7:8">
      <c r="G210">
        <v>209</v>
      </c>
      <c r="H210" t="s">
        <v>614</v>
      </c>
    </row>
    <row r="211" spans="7:8">
      <c r="G211">
        <v>210</v>
      </c>
      <c r="H211" t="s">
        <v>615</v>
      </c>
    </row>
    <row r="212" spans="7:8">
      <c r="G212">
        <v>211</v>
      </c>
      <c r="H212" t="s">
        <v>616</v>
      </c>
    </row>
    <row r="213" spans="7:8">
      <c r="G213">
        <v>212</v>
      </c>
      <c r="H213" t="s">
        <v>617</v>
      </c>
    </row>
    <row r="214" spans="7:8">
      <c r="G214">
        <v>213</v>
      </c>
      <c r="H214" t="s">
        <v>618</v>
      </c>
    </row>
    <row r="215" spans="7:8">
      <c r="G215">
        <v>214</v>
      </c>
      <c r="H215" t="s">
        <v>619</v>
      </c>
    </row>
    <row r="216" spans="7:8">
      <c r="G216">
        <v>215</v>
      </c>
      <c r="H216" t="s">
        <v>620</v>
      </c>
    </row>
    <row r="217" spans="7:8">
      <c r="G217">
        <v>216</v>
      </c>
      <c r="H217" t="s">
        <v>621</v>
      </c>
    </row>
    <row r="218" spans="7:8">
      <c r="G218">
        <v>217</v>
      </c>
      <c r="H218" t="s">
        <v>622</v>
      </c>
    </row>
    <row r="219" spans="7:8">
      <c r="G219">
        <v>218</v>
      </c>
      <c r="H219" t="s">
        <v>623</v>
      </c>
    </row>
    <row r="220" spans="7:8">
      <c r="G220">
        <v>219</v>
      </c>
      <c r="H220" t="s">
        <v>624</v>
      </c>
    </row>
    <row r="221" spans="7:8">
      <c r="G221">
        <v>220</v>
      </c>
      <c r="H221" t="s">
        <v>625</v>
      </c>
    </row>
    <row r="222" spans="7:8">
      <c r="G222">
        <v>221</v>
      </c>
      <c r="H222" t="s">
        <v>626</v>
      </c>
    </row>
    <row r="223" spans="7:8">
      <c r="G223">
        <v>222</v>
      </c>
      <c r="H223" t="s">
        <v>627</v>
      </c>
    </row>
    <row r="224" spans="7:8">
      <c r="G224">
        <v>223</v>
      </c>
      <c r="H224" t="s">
        <v>628</v>
      </c>
    </row>
    <row r="225" spans="7:8">
      <c r="G225">
        <v>224</v>
      </c>
      <c r="H225" t="s">
        <v>629</v>
      </c>
    </row>
    <row r="226" spans="7:8">
      <c r="G226">
        <v>225</v>
      </c>
      <c r="H226" t="s">
        <v>630</v>
      </c>
    </row>
    <row r="227" spans="7:8">
      <c r="G227">
        <v>226</v>
      </c>
      <c r="H227" t="s">
        <v>631</v>
      </c>
    </row>
    <row r="228" spans="7:8">
      <c r="G228">
        <v>227</v>
      </c>
      <c r="H228" t="s">
        <v>632</v>
      </c>
    </row>
    <row r="229" spans="7:8">
      <c r="G229">
        <v>228</v>
      </c>
      <c r="H229" t="s">
        <v>633</v>
      </c>
    </row>
    <row r="230" spans="7:8">
      <c r="G230">
        <v>229</v>
      </c>
      <c r="H230" t="s">
        <v>634</v>
      </c>
    </row>
    <row r="231" spans="7:8">
      <c r="G231">
        <v>230</v>
      </c>
      <c r="H231" t="s">
        <v>635</v>
      </c>
    </row>
    <row r="232" spans="7:8">
      <c r="G232">
        <v>231</v>
      </c>
      <c r="H232" t="s">
        <v>636</v>
      </c>
    </row>
    <row r="233" spans="7:8">
      <c r="G233">
        <v>232</v>
      </c>
      <c r="H233" t="s">
        <v>637</v>
      </c>
    </row>
    <row r="234" spans="7:8">
      <c r="G234">
        <v>233</v>
      </c>
      <c r="H234" t="s">
        <v>638</v>
      </c>
    </row>
    <row r="235" spans="7:8">
      <c r="G235">
        <v>234</v>
      </c>
      <c r="H235" t="s">
        <v>639</v>
      </c>
    </row>
    <row r="236" spans="7:8">
      <c r="G236">
        <v>235</v>
      </c>
      <c r="H236" t="s">
        <v>640</v>
      </c>
    </row>
    <row r="237" spans="7:8">
      <c r="G237">
        <v>236</v>
      </c>
      <c r="H237" t="s">
        <v>641</v>
      </c>
    </row>
    <row r="238" spans="7:8">
      <c r="G238">
        <v>237</v>
      </c>
      <c r="H238" t="s">
        <v>642</v>
      </c>
    </row>
    <row r="239" spans="7:8">
      <c r="G239">
        <v>238</v>
      </c>
      <c r="H239" t="s">
        <v>643</v>
      </c>
    </row>
    <row r="240" spans="7:8">
      <c r="G240">
        <v>239</v>
      </c>
      <c r="H240" t="s">
        <v>644</v>
      </c>
    </row>
    <row r="241" spans="7:8">
      <c r="G241">
        <v>240</v>
      </c>
      <c r="H241" t="s">
        <v>645</v>
      </c>
    </row>
    <row r="242" spans="7:8">
      <c r="G242">
        <v>241</v>
      </c>
      <c r="H242" t="s">
        <v>646</v>
      </c>
    </row>
    <row r="243" spans="7:8">
      <c r="G243">
        <v>242</v>
      </c>
      <c r="H243" t="s">
        <v>647</v>
      </c>
    </row>
    <row r="244" spans="7:8">
      <c r="G244">
        <v>243</v>
      </c>
      <c r="H244" t="s">
        <v>648</v>
      </c>
    </row>
    <row r="245" spans="7:8">
      <c r="G245">
        <v>244</v>
      </c>
      <c r="H245" t="s">
        <v>649</v>
      </c>
    </row>
    <row r="246" spans="7:8">
      <c r="G246">
        <v>245</v>
      </c>
      <c r="H246" t="s">
        <v>650</v>
      </c>
    </row>
    <row r="247" spans="7:8">
      <c r="G247">
        <v>246</v>
      </c>
      <c r="H247" t="s">
        <v>404</v>
      </c>
    </row>
  </sheetData>
  <sheetProtection algorithmName="SHA-512" hashValue="p9BsCXOQZ3o3PlCBaw6Vxc0VOg1ek9hWGdQ5DnFyz3XlOre6LO3nMhF+sxC3aDaLRQ8/GJLbroIQpEdYiEkBBA==" saltValue="DJIDDgj8YlpfK+A/iLn5Pg==" spinCount="100000" sheet="1" selectLockedCells="1" selectUnlockedCells="1"/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เกณฑ์ กคศ.</vt:lpstr>
      <vt:lpstr>โรงเรียนคิดเกณฑ์พิเศษ</vt:lpstr>
      <vt:lpstr>แบบ สศศ.</vt:lpstr>
      <vt:lpstr>รร.ปกติ</vt:lpstr>
      <vt:lpstr>ครูเกษียณตาม จ.18</vt:lpstr>
      <vt:lpstr>สำหรับเขตพื้นที่</vt:lpstr>
      <vt:lpstr>List</vt:lpstr>
      <vt:lpstr>Location</vt:lpstr>
      <vt:lpstr>'ครูเกษียณตาม จ.18'!Print_Area</vt:lpstr>
      <vt:lpstr>Special</vt:lpstr>
      <vt:lpstr>Type</vt:lpstr>
      <vt:lpstr>สพท</vt:lpstr>
    </vt:vector>
  </TitlesOfParts>
  <Company>OBEC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Sunisa</dc:creator>
  <cp:lastModifiedBy>Phornpun S</cp:lastModifiedBy>
  <cp:revision/>
  <cp:lastPrinted>2021-06-04T05:00:28Z</cp:lastPrinted>
  <dcterms:created xsi:type="dcterms:W3CDTF">2005-09-20T07:47:23Z</dcterms:created>
  <dcterms:modified xsi:type="dcterms:W3CDTF">2025-06-10T02:40:59Z</dcterms:modified>
</cp:coreProperties>
</file>